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BK.BWL.NET\LEL\USERS\schroedergu\PROFILE\Desktop\"/>
    </mc:Choice>
  </mc:AlternateContent>
  <bookViews>
    <workbookView minimized="1" xWindow="-15" yWindow="-15" windowWidth="12765" windowHeight="6780" tabRatio="674" firstSheet="6" activeTab="6"/>
  </bookViews>
  <sheets>
    <sheet name="Erfassung" sheetId="2" state="hidden" r:id="rId1"/>
    <sheet name="Stammdaten" sheetId="19" state="hidden" r:id="rId2"/>
    <sheet name="HHAufwand" sheetId="17" state="hidden" r:id="rId3"/>
    <sheet name="HHEinkommen" sheetId="16" state="hidden" r:id="rId4"/>
    <sheet name="Einkommensrechnung" sheetId="9" state="hidden" r:id="rId5"/>
    <sheet name="Auswtab_Erfassung" sheetId="11" state="hidden" r:id="rId6"/>
    <sheet name="Übersicht" sheetId="1" r:id="rId7"/>
    <sheet name="Horizontalvergleich HHAufwand" sheetId="18" r:id="rId8"/>
    <sheet name="LWR17_EVS18_ HHAufwa (2" sheetId="21" r:id="rId9"/>
    <sheet name="Tabelle1" sheetId="20" state="hidden" r:id="rId10"/>
  </sheets>
  <definedNames>
    <definedName name="Akap" localSheetId="5">Auswtab_Erfassung!#REF!</definedName>
    <definedName name="_xlnm.Print_Area" localSheetId="4">Einkommensrechnung!$A$1:$K$36</definedName>
    <definedName name="_xlnm.Print_Area" localSheetId="0">Erfassung!$A$1:$P$68,Erfassung!$A$70:$P$91</definedName>
    <definedName name="_xlnm.Print_Area" localSheetId="2">HHAufwand!$A$1:$H$57</definedName>
    <definedName name="_xlnm.Print_Area" localSheetId="3">HHEinkommen!$B$2:$H$50</definedName>
    <definedName name="_xlnm.Print_Area" localSheetId="7">'Horizontalvergleich HHAufwand'!$B$1:$L$81</definedName>
    <definedName name="_xlnm.Print_Area" localSheetId="8">'LWR17_EVS18_ HHAufwa (2'!$A$2:$O$39</definedName>
    <definedName name="_xlnm.Print_Area" localSheetId="6">Übersicht!$A$1:$L$50</definedName>
    <definedName name="EKherkunft" localSheetId="5">Auswtab_Erfassung!#REF!</definedName>
    <definedName name="GeldEB" localSheetId="5">Auswtab_Erfassung!#REF!</definedName>
    <definedName name="Geldges" localSheetId="5">Auswtab_Erfassung!#REF!</definedName>
    <definedName name="GeldUB" localSheetId="5">Auswtab_Erfassung!#REF!</definedName>
    <definedName name="Zeit" localSheetId="5">Auswtab_Erfassung!#REF!</definedName>
    <definedName name="ZeitEB" localSheetId="5">Auswtab_Erfassung!#REF!</definedName>
    <definedName name="ZeitUB" localSheetId="5">Auswtab_Erfassung!#REF!</definedName>
  </definedNames>
  <calcPr calcId="162913"/>
</workbook>
</file>

<file path=xl/calcChain.xml><?xml version="1.0" encoding="utf-8"?>
<calcChain xmlns="http://schemas.openxmlformats.org/spreadsheetml/2006/main">
  <c r="C10" i="18" l="1"/>
  <c r="F21" i="18" l="1"/>
  <c r="Q29" i="21" l="1"/>
  <c r="F19" i="18" s="1"/>
  <c r="Q30" i="21"/>
  <c r="F20" i="18" s="1"/>
  <c r="F27" i="18"/>
  <c r="F25" i="18"/>
  <c r="F24" i="18"/>
  <c r="F13" i="18"/>
  <c r="F12" i="18"/>
  <c r="J25" i="18"/>
  <c r="J24" i="18"/>
  <c r="J23" i="18"/>
  <c r="J22" i="18"/>
  <c r="J20" i="18"/>
  <c r="J19" i="18"/>
  <c r="P31" i="21"/>
  <c r="J21" i="18" s="1"/>
  <c r="J15" i="18"/>
  <c r="J14" i="18"/>
  <c r="S34" i="21"/>
  <c r="S32" i="21"/>
  <c r="S31" i="21"/>
  <c r="R27" i="21"/>
  <c r="S27" i="21" s="1"/>
  <c r="R24" i="21"/>
  <c r="S24" i="21" s="1"/>
  <c r="S20" i="21"/>
  <c r="S19" i="21"/>
  <c r="S18" i="21"/>
  <c r="R16" i="21"/>
  <c r="S16" i="21" s="1"/>
  <c r="R12" i="21"/>
  <c r="R36" i="21" s="1"/>
  <c r="S12" i="21" l="1"/>
  <c r="S28" i="21" s="1"/>
  <c r="S36" i="21" s="1"/>
  <c r="R28" i="21"/>
  <c r="E16" i="18"/>
  <c r="I22" i="18"/>
  <c r="I20" i="18"/>
  <c r="I19" i="18"/>
  <c r="I15" i="18"/>
  <c r="I14" i="18"/>
  <c r="F34" i="21"/>
  <c r="F32" i="21"/>
  <c r="E22" i="18" s="1"/>
  <c r="E31" i="21"/>
  <c r="F31" i="21" s="1"/>
  <c r="F30" i="21"/>
  <c r="E20" i="18" s="1"/>
  <c r="F29" i="21"/>
  <c r="E19" i="18" s="1"/>
  <c r="E27" i="21"/>
  <c r="F27" i="21" s="1"/>
  <c r="E17" i="18" s="1"/>
  <c r="E24" i="21"/>
  <c r="F24" i="21" s="1"/>
  <c r="F20" i="21"/>
  <c r="E15" i="18" s="1"/>
  <c r="F19" i="21"/>
  <c r="E14" i="18" s="1"/>
  <c r="F18" i="21"/>
  <c r="E16" i="21"/>
  <c r="F16" i="21" s="1"/>
  <c r="E11" i="18" s="1"/>
  <c r="E12" i="21"/>
  <c r="I10" i="18" s="1"/>
  <c r="H12" i="21"/>
  <c r="I12" i="21"/>
  <c r="H16" i="21"/>
  <c r="I16" i="21" s="1"/>
  <c r="I18" i="21"/>
  <c r="I19" i="21"/>
  <c r="I20" i="21"/>
  <c r="H24" i="21"/>
  <c r="I24" i="21"/>
  <c r="H27" i="21"/>
  <c r="I27" i="21"/>
  <c r="I29" i="21"/>
  <c r="I30" i="21"/>
  <c r="H31" i="21"/>
  <c r="I31" i="21" s="1"/>
  <c r="I32" i="21"/>
  <c r="I34" i="21"/>
  <c r="I21" i="18" l="1"/>
  <c r="I11" i="18"/>
  <c r="H28" i="21"/>
  <c r="H36" i="21" s="1"/>
  <c r="I16" i="18"/>
  <c r="I17" i="18"/>
  <c r="E21" i="18"/>
  <c r="E28" i="21"/>
  <c r="E36" i="21" s="1"/>
  <c r="I26" i="18" s="1"/>
  <c r="I28" i="21"/>
  <c r="I36" i="21" s="1"/>
  <c r="F12" i="21"/>
  <c r="F28" i="21" l="1"/>
  <c r="E10" i="18"/>
  <c r="I9" i="18"/>
  <c r="M34" i="21"/>
  <c r="M32" i="21"/>
  <c r="L31" i="21"/>
  <c r="M31" i="21" s="1"/>
  <c r="L27" i="21"/>
  <c r="M27" i="21" s="1"/>
  <c r="L24" i="21"/>
  <c r="M24" i="21" s="1"/>
  <c r="M20" i="21"/>
  <c r="M19" i="21"/>
  <c r="M18" i="21"/>
  <c r="L16" i="21"/>
  <c r="M16" i="21" s="1"/>
  <c r="L12" i="21"/>
  <c r="P12" i="21"/>
  <c r="P16" i="21"/>
  <c r="J11" i="18" s="1"/>
  <c r="P24" i="21"/>
  <c r="J16" i="18" s="1"/>
  <c r="P27" i="21"/>
  <c r="J17" i="18" s="1"/>
  <c r="J10" i="18" l="1"/>
  <c r="P28" i="21"/>
  <c r="J18" i="18" s="1"/>
  <c r="E18" i="18"/>
  <c r="F36" i="21"/>
  <c r="E26" i="18" s="1"/>
  <c r="L28" i="21"/>
  <c r="L36" i="21" s="1"/>
  <c r="P36" i="21"/>
  <c r="J26" i="18" s="1"/>
  <c r="M12" i="21"/>
  <c r="M28" i="21" s="1"/>
  <c r="M36" i="21" s="1"/>
  <c r="Q20" i="21"/>
  <c r="F15" i="18" s="1"/>
  <c r="Q34" i="21"/>
  <c r="F23" i="18" s="1"/>
  <c r="Q32" i="21"/>
  <c r="F22" i="18" s="1"/>
  <c r="E24" i="18"/>
  <c r="I24" i="18" s="1"/>
  <c r="Q31" i="21"/>
  <c r="Q27" i="21"/>
  <c r="F17" i="18" s="1"/>
  <c r="Q24" i="21"/>
  <c r="F16" i="18" s="1"/>
  <c r="Q19" i="21"/>
  <c r="F14" i="18" s="1"/>
  <c r="Q18" i="21"/>
  <c r="Q16" i="21"/>
  <c r="F11" i="18" s="1"/>
  <c r="A34" i="21"/>
  <c r="A35" i="21"/>
  <c r="A36" i="21"/>
  <c r="A37" i="21"/>
  <c r="C37" i="21"/>
  <c r="C35" i="21"/>
  <c r="C19" i="21"/>
  <c r="D21" i="20"/>
  <c r="C21" i="20"/>
  <c r="D18" i="20"/>
  <c r="D26" i="20" s="1"/>
  <c r="C18" i="20"/>
  <c r="C26" i="20" s="1"/>
  <c r="A27" i="20"/>
  <c r="A26" i="20"/>
  <c r="A25" i="20"/>
  <c r="A24" i="20"/>
  <c r="A23" i="20"/>
  <c r="A22" i="20"/>
  <c r="A20" i="20"/>
  <c r="A19" i="20"/>
  <c r="A17" i="20"/>
  <c r="A16" i="20"/>
  <c r="A15" i="20"/>
  <c r="A14" i="20"/>
  <c r="A13" i="20"/>
  <c r="A12" i="20"/>
  <c r="B4" i="18"/>
  <c r="B14" i="18"/>
  <c r="B15" i="18"/>
  <c r="D18" i="18"/>
  <c r="B19" i="18"/>
  <c r="D21" i="18"/>
  <c r="D26" i="18" s="1"/>
  <c r="H26" i="18" s="1"/>
  <c r="B25" i="18"/>
  <c r="B27" i="18"/>
  <c r="C28" i="18"/>
  <c r="H9" i="18"/>
  <c r="H10" i="18"/>
  <c r="H11" i="18"/>
  <c r="H12" i="18"/>
  <c r="I12" i="18"/>
  <c r="H13" i="18"/>
  <c r="I13" i="18"/>
  <c r="H14" i="18"/>
  <c r="H15" i="18"/>
  <c r="H16" i="18"/>
  <c r="H17" i="18"/>
  <c r="H19" i="18"/>
  <c r="H20" i="18"/>
  <c r="H22" i="18"/>
  <c r="H23" i="18"/>
  <c r="I23" i="18"/>
  <c r="H24" i="18"/>
  <c r="H25" i="18"/>
  <c r="I25" i="18"/>
  <c r="H27" i="18"/>
  <c r="I27" i="18"/>
  <c r="G25" i="9"/>
  <c r="B4" i="9"/>
  <c r="B8" i="9"/>
  <c r="G8" i="9"/>
  <c r="B9" i="9"/>
  <c r="G9" i="9"/>
  <c r="B10" i="9"/>
  <c r="G10" i="9"/>
  <c r="B11" i="9"/>
  <c r="G11" i="9"/>
  <c r="B12" i="9"/>
  <c r="G12" i="9"/>
  <c r="B13" i="9"/>
  <c r="G13" i="9"/>
  <c r="B14" i="9"/>
  <c r="G14" i="9"/>
  <c r="B15" i="9"/>
  <c r="G15" i="9"/>
  <c r="G16" i="9"/>
  <c r="B17" i="9"/>
  <c r="G17" i="9"/>
  <c r="G18" i="9"/>
  <c r="G19" i="9"/>
  <c r="G20" i="9"/>
  <c r="G21" i="9"/>
  <c r="G22" i="9"/>
  <c r="G23" i="9"/>
  <c r="B29" i="9"/>
  <c r="G29" i="9"/>
  <c r="B30" i="9"/>
  <c r="C30" i="9"/>
  <c r="H30" i="9"/>
  <c r="B31" i="9"/>
  <c r="C31" i="9"/>
  <c r="H31" i="9"/>
  <c r="B32" i="9"/>
  <c r="C32" i="9"/>
  <c r="H32" i="9"/>
  <c r="B33" i="9"/>
  <c r="C33" i="9"/>
  <c r="H33" i="9"/>
  <c r="B34" i="9"/>
  <c r="C34" i="9"/>
  <c r="H34" i="9"/>
  <c r="H35" i="9"/>
  <c r="H36" i="9"/>
  <c r="H37" i="9"/>
  <c r="H38" i="9"/>
  <c r="G39" i="9"/>
  <c r="G12" i="2"/>
  <c r="M15" i="2"/>
  <c r="G19" i="2"/>
  <c r="M19" i="2"/>
  <c r="G20" i="2"/>
  <c r="M20" i="2"/>
  <c r="M21" i="2"/>
  <c r="M22" i="2"/>
  <c r="B25" i="2"/>
  <c r="C29" i="2"/>
  <c r="G29" i="2"/>
  <c r="H29" i="2"/>
  <c r="I29" i="2"/>
  <c r="J29" i="2"/>
  <c r="K29" i="2"/>
  <c r="L29" i="2"/>
  <c r="N29" i="2"/>
  <c r="D30" i="2"/>
  <c r="D31" i="2"/>
  <c r="D32" i="2"/>
  <c r="D33" i="2"/>
  <c r="D34" i="2"/>
  <c r="D35" i="2"/>
  <c r="D36" i="2"/>
  <c r="D37" i="2"/>
  <c r="C38" i="2"/>
  <c r="C17" i="21" s="1"/>
  <c r="C39" i="2"/>
  <c r="C18" i="21" s="1"/>
  <c r="C40" i="2"/>
  <c r="C41" i="2"/>
  <c r="C20" i="21" s="1"/>
  <c r="C42" i="2"/>
  <c r="B16" i="18" s="1"/>
  <c r="C43" i="2"/>
  <c r="C25" i="21" s="1"/>
  <c r="C44" i="2"/>
  <c r="C29" i="21" s="1"/>
  <c r="C45" i="2"/>
  <c r="B20" i="18" s="1"/>
  <c r="C46" i="2"/>
  <c r="C32" i="21" s="1"/>
  <c r="C47" i="2"/>
  <c r="B23" i="18" s="1"/>
  <c r="C48" i="2"/>
  <c r="C34" i="21" s="1"/>
  <c r="C49" i="2"/>
  <c r="C50" i="2"/>
  <c r="C36" i="21" s="1"/>
  <c r="G50" i="2"/>
  <c r="H50" i="2"/>
  <c r="I50" i="2"/>
  <c r="J50" i="2"/>
  <c r="K50" i="2"/>
  <c r="L50" i="2"/>
  <c r="N50" i="2"/>
  <c r="C51" i="2"/>
  <c r="B54" i="2"/>
  <c r="B57" i="2"/>
  <c r="C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G67" i="2"/>
  <c r="H67" i="2"/>
  <c r="I67" i="2"/>
  <c r="J67" i="2"/>
  <c r="K67" i="2"/>
  <c r="L67" i="2"/>
  <c r="N67" i="2"/>
  <c r="B72" i="2"/>
  <c r="B73" i="2"/>
  <c r="B74" i="2"/>
  <c r="B75" i="2"/>
  <c r="B76" i="2"/>
  <c r="B77" i="2"/>
  <c r="B80" i="2"/>
  <c r="B81" i="2"/>
  <c r="B82" i="2"/>
  <c r="B83" i="2"/>
  <c r="B84" i="2"/>
  <c r="B85" i="2"/>
  <c r="B86" i="2"/>
  <c r="B87" i="2"/>
  <c r="B88" i="2"/>
  <c r="B89" i="2"/>
  <c r="B4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4" i="16"/>
  <c r="B35" i="16"/>
  <c r="B36" i="16"/>
  <c r="B37" i="16"/>
  <c r="B38" i="16"/>
  <c r="B39" i="16"/>
  <c r="B40" i="16"/>
  <c r="B41" i="16"/>
  <c r="B42" i="16"/>
  <c r="B44" i="16"/>
  <c r="C44" i="19"/>
  <c r="B16" i="9" s="1"/>
  <c r="C57" i="19"/>
  <c r="G30" i="9"/>
  <c r="E57" i="19"/>
  <c r="C58" i="19"/>
  <c r="G31" i="9"/>
  <c r="E58" i="19"/>
  <c r="C59" i="19"/>
  <c r="G32" i="9" s="1"/>
  <c r="E59" i="19"/>
  <c r="C60" i="19"/>
  <c r="G33" i="9" s="1"/>
  <c r="E60" i="19"/>
  <c r="C61" i="19"/>
  <c r="G34" i="9" s="1"/>
  <c r="E61" i="19"/>
  <c r="E66" i="19" s="1"/>
  <c r="H39" i="9" s="1"/>
  <c r="C62" i="19"/>
  <c r="G35" i="9" s="1"/>
  <c r="E62" i="19"/>
  <c r="C63" i="19"/>
  <c r="G36" i="9"/>
  <c r="E63" i="19"/>
  <c r="C64" i="19"/>
  <c r="G37" i="9"/>
  <c r="E64" i="19"/>
  <c r="C65" i="19"/>
  <c r="G38" i="9"/>
  <c r="E65" i="19"/>
  <c r="B43" i="16"/>
  <c r="F26" i="2"/>
  <c r="M40" i="2" s="1"/>
  <c r="O40" i="2" s="1"/>
  <c r="E16" i="19" s="1"/>
  <c r="M35" i="2"/>
  <c r="O35" i="2" s="1"/>
  <c r="E11" i="19" s="1"/>
  <c r="F11" i="19" s="1"/>
  <c r="M64" i="2"/>
  <c r="O64" i="2" s="1"/>
  <c r="E42" i="19" s="1"/>
  <c r="M43" i="2"/>
  <c r="O43" i="2" s="1"/>
  <c r="E19" i="19" s="1"/>
  <c r="M62" i="2"/>
  <c r="O62" i="2" s="1"/>
  <c r="E40" i="19" s="1"/>
  <c r="C41" i="16"/>
  <c r="M60" i="2"/>
  <c r="O60" i="2" s="1"/>
  <c r="E38" i="19" s="1"/>
  <c r="M48" i="2"/>
  <c r="O48" i="2" s="1"/>
  <c r="E24" i="19" s="1"/>
  <c r="H19" i="9" s="1"/>
  <c r="M30" i="2"/>
  <c r="M51" i="2"/>
  <c r="O51" i="2" s="1"/>
  <c r="E27" i="19" s="1"/>
  <c r="M65" i="2"/>
  <c r="O65" i="2" s="1"/>
  <c r="E43" i="19" s="1"/>
  <c r="C43" i="17"/>
  <c r="Q12" i="21"/>
  <c r="Q36" i="21" l="1"/>
  <c r="F10" i="18"/>
  <c r="H21" i="18"/>
  <c r="H18" i="18"/>
  <c r="Q28" i="21"/>
  <c r="G38" i="19"/>
  <c r="F38" i="19"/>
  <c r="C10" i="9"/>
  <c r="C37" i="16"/>
  <c r="H14" i="9"/>
  <c r="G19" i="19"/>
  <c r="F19" i="19"/>
  <c r="C17" i="18"/>
  <c r="C46" i="17"/>
  <c r="F16" i="19"/>
  <c r="H11" i="9"/>
  <c r="G16" i="19"/>
  <c r="C14" i="18"/>
  <c r="G43" i="19"/>
  <c r="C15" i="9"/>
  <c r="C42" i="16"/>
  <c r="F43" i="19"/>
  <c r="G27" i="19"/>
  <c r="F27" i="19"/>
  <c r="C27" i="18"/>
  <c r="E31" i="19"/>
  <c r="G31" i="19" s="1"/>
  <c r="C54" i="17"/>
  <c r="H22" i="9"/>
  <c r="G24" i="19"/>
  <c r="C51" i="17"/>
  <c r="C24" i="18"/>
  <c r="F24" i="19"/>
  <c r="C14" i="9"/>
  <c r="F42" i="19"/>
  <c r="O30" i="2"/>
  <c r="G42" i="19"/>
  <c r="G40" i="19"/>
  <c r="C39" i="16"/>
  <c r="C12" i="9"/>
  <c r="F40" i="19"/>
  <c r="G11" i="19"/>
  <c r="M63" i="2"/>
  <c r="O63" i="2" s="1"/>
  <c r="E41" i="19" s="1"/>
  <c r="M47" i="2"/>
  <c r="O47" i="2" s="1"/>
  <c r="E23" i="19" s="1"/>
  <c r="M59" i="2"/>
  <c r="O59" i="2" s="1"/>
  <c r="E37" i="19" s="1"/>
  <c r="M42" i="2"/>
  <c r="O42" i="2" s="1"/>
  <c r="E18" i="19" s="1"/>
  <c r="M34" i="2"/>
  <c r="O34" i="2" s="1"/>
  <c r="E10" i="19" s="1"/>
  <c r="M58" i="2"/>
  <c r="M32" i="2"/>
  <c r="O32" i="2" s="1"/>
  <c r="E8" i="19" s="1"/>
  <c r="B26" i="18"/>
  <c r="B22" i="18"/>
  <c r="C21" i="21"/>
  <c r="C30" i="21"/>
  <c r="M61" i="2"/>
  <c r="O61" i="2" s="1"/>
  <c r="E39" i="19" s="1"/>
  <c r="M66" i="2"/>
  <c r="O66" i="2" s="1"/>
  <c r="E44" i="19" s="1"/>
  <c r="M39" i="2"/>
  <c r="O39" i="2" s="1"/>
  <c r="E15" i="19" s="1"/>
  <c r="M46" i="2"/>
  <c r="O46" i="2" s="1"/>
  <c r="E22" i="19" s="1"/>
  <c r="M41" i="2"/>
  <c r="O41" i="2" s="1"/>
  <c r="E17" i="19" s="1"/>
  <c r="M38" i="2"/>
  <c r="O38" i="2" s="1"/>
  <c r="E14" i="19" s="1"/>
  <c r="M45" i="2"/>
  <c r="O45" i="2" s="1"/>
  <c r="E21" i="19" s="1"/>
  <c r="B17" i="18"/>
  <c r="B13" i="18"/>
  <c r="B24" i="18"/>
  <c r="C33" i="21"/>
  <c r="B12" i="18"/>
  <c r="M33" i="2"/>
  <c r="O33" i="2" s="1"/>
  <c r="E9" i="19" s="1"/>
  <c r="M44" i="2"/>
  <c r="O44" i="2" s="1"/>
  <c r="E20" i="19" s="1"/>
  <c r="M36" i="2"/>
  <c r="O36" i="2" s="1"/>
  <c r="E12" i="19" s="1"/>
  <c r="M31" i="2"/>
  <c r="O31" i="2" s="1"/>
  <c r="E7" i="19" s="1"/>
  <c r="M49" i="2"/>
  <c r="O49" i="2" s="1"/>
  <c r="E25" i="19" s="1"/>
  <c r="M37" i="2"/>
  <c r="O37" i="2" s="1"/>
  <c r="E13" i="19" s="1"/>
  <c r="I18" i="18"/>
  <c r="F26" i="18" l="1"/>
  <c r="F18" i="18"/>
  <c r="E6" i="19"/>
  <c r="O29" i="2"/>
  <c r="E5" i="19" s="1"/>
  <c r="O50" i="2"/>
  <c r="E26" i="19" s="1"/>
  <c r="D42" i="16"/>
  <c r="D15" i="9"/>
  <c r="G17" i="18"/>
  <c r="I14" i="9"/>
  <c r="D46" i="17"/>
  <c r="C23" i="18"/>
  <c r="C50" i="17"/>
  <c r="G23" i="19"/>
  <c r="F23" i="19"/>
  <c r="H18" i="9"/>
  <c r="C12" i="18"/>
  <c r="F14" i="19"/>
  <c r="H9" i="9"/>
  <c r="G14" i="19"/>
  <c r="C41" i="17"/>
  <c r="J14" i="9"/>
  <c r="E46" i="17"/>
  <c r="C22" i="18"/>
  <c r="F22" i="19"/>
  <c r="G22" i="19"/>
  <c r="C49" i="17"/>
  <c r="H17" i="9"/>
  <c r="E41" i="16"/>
  <c r="E14" i="9"/>
  <c r="H10" i="9"/>
  <c r="C42" i="17"/>
  <c r="C13" i="18"/>
  <c r="F15" i="19"/>
  <c r="G15" i="19"/>
  <c r="O58" i="2"/>
  <c r="M67" i="2"/>
  <c r="I11" i="9"/>
  <c r="G14" i="18"/>
  <c r="D43" i="17"/>
  <c r="F41" i="19"/>
  <c r="C40" i="16"/>
  <c r="G41" i="19"/>
  <c r="C13" i="9"/>
  <c r="E12" i="9"/>
  <c r="E39" i="16"/>
  <c r="G44" i="19"/>
  <c r="F44" i="19"/>
  <c r="C16" i="9"/>
  <c r="C43" i="16"/>
  <c r="C11" i="18"/>
  <c r="G11" i="18" s="1"/>
  <c r="G10" i="19"/>
  <c r="F10" i="19"/>
  <c r="J19" i="9"/>
  <c r="E51" i="17"/>
  <c r="E54" i="17"/>
  <c r="J22" i="9"/>
  <c r="G12" i="19"/>
  <c r="F12" i="19"/>
  <c r="M50" i="2"/>
  <c r="C15" i="18"/>
  <c r="C44" i="17"/>
  <c r="G17" i="19"/>
  <c r="F17" i="19"/>
  <c r="H12" i="9"/>
  <c r="G13" i="19"/>
  <c r="F13" i="19"/>
  <c r="G25" i="19"/>
  <c r="C25" i="18"/>
  <c r="H20" i="9"/>
  <c r="C52" i="17"/>
  <c r="F25" i="19"/>
  <c r="G39" i="19"/>
  <c r="F39" i="19"/>
  <c r="C38" i="16"/>
  <c r="C11" i="9"/>
  <c r="C16" i="18"/>
  <c r="F18" i="19"/>
  <c r="G18" i="19"/>
  <c r="H13" i="9"/>
  <c r="C45" i="17"/>
  <c r="D12" i="9"/>
  <c r="D39" i="16"/>
  <c r="I22" i="9"/>
  <c r="G27" i="18"/>
  <c r="D54" i="17"/>
  <c r="J11" i="9"/>
  <c r="E43" i="17"/>
  <c r="E10" i="9"/>
  <c r="E37" i="16"/>
  <c r="H16" i="9"/>
  <c r="G21" i="19"/>
  <c r="C48" i="17"/>
  <c r="C20" i="18"/>
  <c r="F21" i="19"/>
  <c r="G24" i="18"/>
  <c r="I19" i="9"/>
  <c r="D51" i="17"/>
  <c r="F20" i="19"/>
  <c r="C19" i="18"/>
  <c r="C47" i="17"/>
  <c r="G20" i="19"/>
  <c r="H15" i="9"/>
  <c r="M29" i="2"/>
  <c r="F9" i="19"/>
  <c r="G9" i="19"/>
  <c r="G8" i="19"/>
  <c r="F8" i="19"/>
  <c r="G7" i="19"/>
  <c r="F7" i="19"/>
  <c r="C36" i="16"/>
  <c r="F37" i="19"/>
  <c r="G37" i="19"/>
  <c r="C9" i="9"/>
  <c r="D41" i="16"/>
  <c r="D14" i="9"/>
  <c r="E15" i="9"/>
  <c r="E42" i="16"/>
  <c r="D37" i="16"/>
  <c r="D10" i="9"/>
  <c r="C21" i="18" l="1"/>
  <c r="G21" i="18" s="1"/>
  <c r="E47" i="17"/>
  <c r="J15" i="9"/>
  <c r="E38" i="16"/>
  <c r="E11" i="9"/>
  <c r="E42" i="17"/>
  <c r="J10" i="9"/>
  <c r="G22" i="18"/>
  <c r="D49" i="17"/>
  <c r="I17" i="9"/>
  <c r="E41" i="17"/>
  <c r="J9" i="9"/>
  <c r="D13" i="9"/>
  <c r="D40" i="16"/>
  <c r="D36" i="16"/>
  <c r="D9" i="9"/>
  <c r="D38" i="16"/>
  <c r="D11" i="9"/>
  <c r="E40" i="16"/>
  <c r="E13" i="9"/>
  <c r="J17" i="9"/>
  <c r="E49" i="17"/>
  <c r="I10" i="9"/>
  <c r="D42" i="17"/>
  <c r="G13" i="18"/>
  <c r="E43" i="16"/>
  <c r="E16" i="9"/>
  <c r="J16" i="9"/>
  <c r="E48" i="17"/>
  <c r="G16" i="18"/>
  <c r="D45" i="17"/>
  <c r="I13" i="9"/>
  <c r="G15" i="18"/>
  <c r="D44" i="17"/>
  <c r="I12" i="9"/>
  <c r="D16" i="9"/>
  <c r="D43" i="16"/>
  <c r="E50" i="17"/>
  <c r="J18" i="9"/>
  <c r="I15" i="9"/>
  <c r="G19" i="18"/>
  <c r="D47" i="17"/>
  <c r="E45" i="17"/>
  <c r="J13" i="9"/>
  <c r="D50" i="17"/>
  <c r="G23" i="18"/>
  <c r="I18" i="9"/>
  <c r="C26" i="18"/>
  <c r="E29" i="19"/>
  <c r="F26" i="19"/>
  <c r="C53" i="17"/>
  <c r="H21" i="9"/>
  <c r="G26" i="19"/>
  <c r="E36" i="16"/>
  <c r="E9" i="9"/>
  <c r="J20" i="9"/>
  <c r="E52" i="17"/>
  <c r="G5" i="19"/>
  <c r="H8" i="9"/>
  <c r="F5" i="19"/>
  <c r="E32" i="19"/>
  <c r="H25" i="9" s="1"/>
  <c r="C40" i="17"/>
  <c r="E44" i="17"/>
  <c r="J12" i="9"/>
  <c r="G20" i="18"/>
  <c r="I16" i="9"/>
  <c r="D48" i="17"/>
  <c r="G25" i="18"/>
  <c r="D52" i="17"/>
  <c r="I20" i="9"/>
  <c r="E36" i="19"/>
  <c r="O67" i="2"/>
  <c r="E45" i="19" s="1"/>
  <c r="G12" i="18"/>
  <c r="D41" i="17"/>
  <c r="I9" i="9"/>
  <c r="F6" i="19"/>
  <c r="E30" i="19"/>
  <c r="G6" i="19"/>
  <c r="G18" i="18" l="1"/>
  <c r="G45" i="19"/>
  <c r="C44" i="16"/>
  <c r="F45" i="19"/>
  <c r="C17" i="9"/>
  <c r="C22" i="9" s="1"/>
  <c r="H23" i="9"/>
  <c r="C55" i="17"/>
  <c r="C18" i="18"/>
  <c r="G30" i="19"/>
  <c r="D55" i="17" s="1"/>
  <c r="F30" i="19"/>
  <c r="E55" i="17" s="1"/>
  <c r="D53" i="17"/>
  <c r="G26" i="18"/>
  <c r="I21" i="9"/>
  <c r="C35" i="16"/>
  <c r="G36" i="19"/>
  <c r="C8" i="9"/>
  <c r="F36" i="19"/>
  <c r="J8" i="9"/>
  <c r="E40" i="17"/>
  <c r="D40" i="17"/>
  <c r="I8" i="9"/>
  <c r="E53" i="17"/>
  <c r="J21" i="9"/>
  <c r="F31" i="19"/>
  <c r="F29" i="19"/>
  <c r="G29" i="19"/>
  <c r="E44" i="16" l="1"/>
  <c r="E17" i="9"/>
  <c r="E8" i="9"/>
  <c r="E35" i="16"/>
  <c r="D8" i="9"/>
  <c r="D35" i="16"/>
  <c r="D44" i="16"/>
  <c r="D17" i="9"/>
</calcChain>
</file>

<file path=xl/comments1.xml><?xml version="1.0" encoding="utf-8"?>
<comments xmlns="http://schemas.openxmlformats.org/spreadsheetml/2006/main">
  <authors>
    <author>EnderleG</author>
  </authors>
  <commentList>
    <comment ref="N26" authorId="0" shapeId="0">
      <text>
        <r>
          <rPr>
            <b/>
            <sz val="8"/>
            <color indexed="81"/>
            <rFont val="Tahoma"/>
          </rPr>
          <t>z.B. einmalige Ausgaben innerhalb oder außerhalb des erfassten Zeitraums (Jahresprämie Versicherungen o.ä.)</t>
        </r>
      </text>
    </comment>
  </commentList>
</comments>
</file>

<file path=xl/sharedStrings.xml><?xml version="1.0" encoding="utf-8"?>
<sst xmlns="http://schemas.openxmlformats.org/spreadsheetml/2006/main" count="292" uniqueCount="221">
  <si>
    <t>Erfassung</t>
  </si>
  <si>
    <t>Erfassung der Ergebnisse einer Haushaltsbuchführung</t>
  </si>
  <si>
    <t>Haushaltsaufwand</t>
  </si>
  <si>
    <t>Wohnen</t>
  </si>
  <si>
    <t>Bekleidung</t>
  </si>
  <si>
    <t>Altenteil</t>
  </si>
  <si>
    <t>Haushaltseinkommen</t>
  </si>
  <si>
    <t>Eigenkapitalbildung</t>
  </si>
  <si>
    <t>in %</t>
  </si>
  <si>
    <t>€
pro Jahr</t>
  </si>
  <si>
    <t>€
pro Monat</t>
  </si>
  <si>
    <t>Auswertung der Haushaltsbuchführung</t>
  </si>
  <si>
    <t>den Segmenten korrekt zugeordnet ist.</t>
  </si>
  <si>
    <t>Es ist kein Kennwort vergeben.</t>
  </si>
  <si>
    <t>Angaben zum Haushalt</t>
  </si>
  <si>
    <t xml:space="preserve">Familie: </t>
  </si>
  <si>
    <t xml:space="preserve">Ort: </t>
  </si>
  <si>
    <t xml:space="preserve">Art des Haushalts: </t>
  </si>
  <si>
    <t>ländlich</t>
  </si>
  <si>
    <t>Anzahl der versorgten Personen:</t>
  </si>
  <si>
    <t>VVP</t>
  </si>
  <si>
    <t>TVP</t>
  </si>
  <si>
    <t>Art der versorgten Personen:</t>
  </si>
  <si>
    <t>Erwachsene mit Kleinkind/ern</t>
  </si>
  <si>
    <t xml:space="preserve">   Pflegebedürftige Person/en:</t>
  </si>
  <si>
    <t>nein</t>
  </si>
  <si>
    <t>Landwirtschaftlicher Betrieb:</t>
  </si>
  <si>
    <t>Haupterwerb</t>
  </si>
  <si>
    <t>Einkommenskombination:</t>
  </si>
  <si>
    <t>keine</t>
  </si>
  <si>
    <t xml:space="preserve"> </t>
  </si>
  <si>
    <t>landwirtschaftlich</t>
  </si>
  <si>
    <t>__</t>
  </si>
  <si>
    <t>Art der versorgten Personen</t>
  </si>
  <si>
    <t xml:space="preserve">Erwachsene </t>
  </si>
  <si>
    <t>Erwachsene mit Klein- und Schulkind/ern</t>
  </si>
  <si>
    <t>Erwachsene mit Schulkind/ern</t>
  </si>
  <si>
    <t xml:space="preserve">Pflegebedürftige Person/en </t>
  </si>
  <si>
    <t>ja</t>
  </si>
  <si>
    <t>Landwirtschaftlicher Betrieb</t>
  </si>
  <si>
    <t>Nebenerwerb</t>
  </si>
  <si>
    <t>Einkommenskombination</t>
  </si>
  <si>
    <t>Urlaub auf dem Bauernhof</t>
  </si>
  <si>
    <t>DV/ Hofladen</t>
  </si>
  <si>
    <t>DV/ Markt</t>
  </si>
  <si>
    <t>DV/ Verkaufsfahrzeug</t>
  </si>
  <si>
    <t>DV/ Sonstige</t>
  </si>
  <si>
    <t>Bäuerliche Gastronomie</t>
  </si>
  <si>
    <t>Sonstige</t>
  </si>
  <si>
    <t>%</t>
  </si>
  <si>
    <t>€ pro Monat</t>
  </si>
  <si>
    <t>€ pro
Jahr</t>
  </si>
  <si>
    <t>Zusammensetzung des Haushaltseinkommens</t>
  </si>
  <si>
    <t>Tabelle Haushaltseinkommen und- aufwand pro Jahr und Monat in € und %</t>
  </si>
  <si>
    <t>obwohl hierfür im Beispiel keine Buchungen vorliegen.)</t>
  </si>
  <si>
    <t>Die Daten des Beispiels können mit den eigenen Daten überschrieben werden (gelbe Felder).</t>
  </si>
  <si>
    <t>Falls die Datenbeschriftung überlappt oder in dieser Position kein Wert dargestellt ist, müssen die Datenbeschriftungen</t>
  </si>
  <si>
    <t xml:space="preserve">an die passende Stelle gezogen bzw. gelöscht werden.* </t>
  </si>
  <si>
    <t>Einkommensrechnung</t>
  </si>
  <si>
    <t>Haushaltsaufwand - Einkommensverwendung</t>
  </si>
  <si>
    <t>keiner</t>
  </si>
  <si>
    <t>Nahrungsmittel</t>
  </si>
  <si>
    <t>Genussmittel</t>
  </si>
  <si>
    <t>Außerhausverzehr</t>
  </si>
  <si>
    <t>Verbrauchsartikel</t>
  </si>
  <si>
    <t>Maschinen, Geräte</t>
  </si>
  <si>
    <t>Löhne, Vergabe</t>
  </si>
  <si>
    <t>Freizeit, Bildung, Geschenke</t>
  </si>
  <si>
    <t>Verkehr</t>
  </si>
  <si>
    <t>Priv. Pflichtversicherungen</t>
  </si>
  <si>
    <t>Freiw. Priv. Versicherungen</t>
  </si>
  <si>
    <t>Steuern, Abgaben</t>
  </si>
  <si>
    <t>Sonstiges</t>
  </si>
  <si>
    <t>1. Monat</t>
  </si>
  <si>
    <t>2. Monat</t>
  </si>
  <si>
    <t>3. Monat</t>
  </si>
  <si>
    <t>Haushaltseinkommen - Einkommensherkunft</t>
  </si>
  <si>
    <t>Haushaltsgesamteinkommen</t>
  </si>
  <si>
    <t>Landwirtschaft</t>
  </si>
  <si>
    <t>Nebenbetriebe</t>
  </si>
  <si>
    <t>Bruttolohn, - gehalt</t>
  </si>
  <si>
    <t>Staatl. Übertragungen</t>
  </si>
  <si>
    <t>Zinsen, Dividenden</t>
  </si>
  <si>
    <t>Vermietung, Verpachtung</t>
  </si>
  <si>
    <t>Steuerrückerstattung</t>
  </si>
  <si>
    <t>Sonstige Einkommen</t>
  </si>
  <si>
    <t>Auswertung der Einnahmen-Ausgaben-Rechnung mit "Budget"</t>
  </si>
  <si>
    <t>4. Monat</t>
  </si>
  <si>
    <t>5. Monat</t>
  </si>
  <si>
    <t>6. Monat</t>
  </si>
  <si>
    <t>"Kurzbuchführung"</t>
  </si>
  <si>
    <t>Bearbeiter/in, LRA:</t>
  </si>
  <si>
    <t>Anzahl der erfassten Monate:</t>
  </si>
  <si>
    <t>Einkommen pro Jahr</t>
  </si>
  <si>
    <t>Durchschnitt pro Monat</t>
  </si>
  <si>
    <t>Haushaltsartikel</t>
  </si>
  <si>
    <t xml:space="preserve">Erfassungszeitraum: </t>
  </si>
  <si>
    <t>Die Datei BuFüAW_Budget.xls enthält folgende Arbeitsblätter:</t>
  </si>
  <si>
    <t>HHEinkommen</t>
  </si>
  <si>
    <t>HHAufwand</t>
  </si>
  <si>
    <t>Horizontalvergleich</t>
  </si>
  <si>
    <t>Durchschnitt pro Erfassungs-monat</t>
  </si>
  <si>
    <t>Ausgaben pro Jahr 
(hoch-gerechnet)</t>
  </si>
  <si>
    <t>€</t>
  </si>
  <si>
    <t>Ausgaben pro Monat
(hoch-gerechnet)</t>
  </si>
  <si>
    <t>Naturalentnahmen</t>
  </si>
  <si>
    <t>Körperpflege</t>
  </si>
  <si>
    <t>Einkommen pro Monat</t>
  </si>
  <si>
    <t>% vom Hhaufwand ohne Vermögensbildung</t>
  </si>
  <si>
    <t>% vom Haushaltsgesamteinkommen</t>
  </si>
  <si>
    <t>Einkommen pro Jahr (hoch-gerechnet)</t>
  </si>
  <si>
    <t>Konto</t>
  </si>
  <si>
    <t>Zusammensetzung des Haushaltsaufwandes</t>
  </si>
  <si>
    <t>Horizontalvergleich Haushaltsaufwand</t>
  </si>
  <si>
    <t>Hhausgaben ohne Vermögensbildung</t>
  </si>
  <si>
    <t>Summe Haushaltsaufwand</t>
  </si>
  <si>
    <t>Vermögensbildung</t>
  </si>
  <si>
    <t>Haushaltseinkommen aus</t>
  </si>
  <si>
    <t>Nahrungs-, Genussmittel, Hh.-, Verbrauchsartikel</t>
  </si>
  <si>
    <t>Erläuterungen zur Excel-Anwendung BuFüAuswertung_budget.xls</t>
  </si>
  <si>
    <t xml:space="preserve">Für jede Buchführung sollte eine neue Datei aus der BuFüAW_Budget.xls erstellt und mit neuem Namen abgespeichert werden, da einmal </t>
  </si>
  <si>
    <t>gelöschte Datenbeschriftungen nicht wiederhergestellt werden.</t>
  </si>
  <si>
    <r>
      <t xml:space="preserve">Mit Hilfe der Datei </t>
    </r>
    <r>
      <rPr>
        <sz val="12"/>
        <color indexed="56"/>
        <rFont val="Arial"/>
        <family val="2"/>
      </rPr>
      <t xml:space="preserve">BuFüAuswertung_Budget.xls </t>
    </r>
    <r>
      <rPr>
        <sz val="12"/>
        <rFont val="Arial"/>
      </rPr>
      <t xml:space="preserve">können die Ergebnisse der Einkommensrechnung/ Kurzbuchführung mit dem </t>
    </r>
  </si>
  <si>
    <r>
      <t>Hinweis:</t>
    </r>
    <r>
      <rPr>
        <sz val="12"/>
        <rFont val="Arial"/>
      </rPr>
      <t xml:space="preserve"> Bei den Diagrammen muss kontrolliert werden, ob nach Eingabe der eigenen Daten die Beschriftung </t>
    </r>
  </si>
  <si>
    <r>
      <t xml:space="preserve">*Um die Diagramme bearbeiten zu können, muss der Blattschutz im Menü "Extras" </t>
    </r>
    <r>
      <rPr>
        <sz val="12"/>
        <rFont val="Wingdings 3"/>
        <family val="1"/>
        <charset val="2"/>
      </rPr>
      <t>g</t>
    </r>
    <r>
      <rPr>
        <sz val="12"/>
        <rFont val="Arial"/>
        <family val="2"/>
      </rPr>
      <t xml:space="preserve"> "Blattschutz aufheben" entfernt werden.</t>
    </r>
  </si>
  <si>
    <t>und dürfen nicht überschrieben werden, um eine fehlerfreie Berechnung und Erstellung der Grafiken zu gewährleisten!</t>
  </si>
  <si>
    <t xml:space="preserve">Die Datei enthält die Ergebnisse des Beispielbetriebs Neumaier Petra und Walter, Euroland. </t>
  </si>
  <si>
    <t xml:space="preserve">(Ausnahme: Damit die Diagrammfelder erhalten bleiben, wurden für alle Einnahmen- und Ausgabenkonten 1 € ergänzt, </t>
  </si>
  <si>
    <t>Eigener
 Haushalt</t>
  </si>
  <si>
    <r>
      <t xml:space="preserve">Einnahmen-Ausgaben-Rechnung mit Budget - </t>
    </r>
    <r>
      <rPr>
        <b/>
        <sz val="16"/>
        <color indexed="10"/>
        <rFont val="Arial"/>
        <family val="2"/>
      </rPr>
      <t>Stammdaten</t>
    </r>
  </si>
  <si>
    <t>Kontenrahmen + Hochrechnungen aus dem Arbeitsblatt "Erfassung"</t>
  </si>
  <si>
    <t>Tabelle: Vergleich des eigenen Haushalts mit stat. Durchschnittswerten + Säulendiagramm</t>
  </si>
  <si>
    <t>Tabelle + Kreisdiagramm zur Darstellung des gesamten Haushaltsaufwandes in %</t>
  </si>
  <si>
    <t>Tabelle + Kreisdiagramm zur Darstellung der Einkommensherkunft</t>
  </si>
  <si>
    <t>Stammdaten (ausgebl.)</t>
  </si>
  <si>
    <t>In die gelben Eingabefelder muss der passende Vergleichshaushalt eingegeben werden.</t>
  </si>
  <si>
    <t>Inventarvermögen</t>
  </si>
  <si>
    <t>Summe Anschaffungswerte</t>
  </si>
  <si>
    <t>Restwerte</t>
  </si>
  <si>
    <t>Neuwerte (2% Preiserhöhung p.a.)</t>
  </si>
  <si>
    <t>Abschreibung lfd. Jahr</t>
  </si>
  <si>
    <t>Reparaturrücklage</t>
  </si>
  <si>
    <t>Personen</t>
  </si>
  <si>
    <t>An diesen Blättern sollten keine Veränderungen vorgenommen werden, da hier alle Beschriftungen für alle Blätter hinterlegt sind.</t>
  </si>
  <si>
    <t xml:space="preserve">Die Beschriftungen resultieren aus dem Kontenrahmen bzw. den Bezeichnungen aus Budget. Einheitliche Bezeichnungen </t>
  </si>
  <si>
    <t>sind wichtig für die Vergleichbarkeit der Haushalte und eine landesweite Gesamtauswertung.</t>
  </si>
  <si>
    <t>EDV-Programm Budget 2002 auf ein Jahr hochgerechnet und graphisch dargestellt werden.</t>
  </si>
  <si>
    <t>Regelmäßige monatliche Ausgaben</t>
  </si>
  <si>
    <t>Korrekturspalte für besondere/ einmalige</t>
  </si>
  <si>
    <t xml:space="preserve"> Ausgaben</t>
  </si>
  <si>
    <t>Ausgaben pro Jahr 
(hoch-</t>
  </si>
  <si>
    <t>gerechnet)</t>
  </si>
  <si>
    <t>Finanzvermögen</t>
  </si>
  <si>
    <t>Kasse</t>
  </si>
  <si>
    <t>Giro</t>
  </si>
  <si>
    <t>Korrektur für besondere/ einmalige Einnahmen</t>
  </si>
  <si>
    <t>Sparbrief</t>
  </si>
  <si>
    <t>Sparbuch Petra</t>
  </si>
  <si>
    <t>Sparbuch Heike</t>
  </si>
  <si>
    <t>Festgeld</t>
  </si>
  <si>
    <t>Kapitallebensversicherung</t>
  </si>
  <si>
    <t>Bausparguthaben</t>
  </si>
  <si>
    <t>Bauspardarlehen</t>
  </si>
  <si>
    <t>Summe</t>
  </si>
  <si>
    <t>Stand</t>
  </si>
  <si>
    <t>Privater Konsum/ Lebenshaltung</t>
  </si>
  <si>
    <t>Tagesverpflegungsatz pro Person</t>
  </si>
  <si>
    <t xml:space="preserve">Die Datei enthält zwei ausgeblendete Blätter (Stammdaten, AuswTab_Erfassung), in denen Daten und Auswahlobjekte hinterlegt sind. </t>
  </si>
  <si>
    <r>
      <t>Grundsätzlich:</t>
    </r>
    <r>
      <rPr>
        <sz val="12"/>
        <rFont val="Arial"/>
      </rPr>
      <t xml:space="preserve"> Die Eingabe soll ausschließlich in gelben Feldern erfolgen. Weiße Felder enthalten Formeln und Bezüge </t>
    </r>
  </si>
  <si>
    <t>= Gesamteinkommen</t>
  </si>
  <si>
    <t>Vergleichs-haushalt</t>
  </si>
  <si>
    <t>Versicherungen gesamt</t>
  </si>
  <si>
    <t>Projekte/Vermögensbildung</t>
  </si>
  <si>
    <t xml:space="preserve">Ernährung (LM, Naturalentn., Genussmittel, Außerhaus) </t>
  </si>
  <si>
    <t>Haushalt(Ge-,Verbrauchsartikel, Reinigung, Körperpflege)</t>
  </si>
  <si>
    <t>BY 11/12/13</t>
  </si>
  <si>
    <t xml:space="preserve"> - Abschreibung Inventarvermögen</t>
  </si>
  <si>
    <t xml:space="preserve"> - Haushaltsaufwand</t>
  </si>
  <si>
    <t>Lebenshaltungsaufwand</t>
  </si>
  <si>
    <t>Außerordentlicher Aufwand</t>
  </si>
  <si>
    <t>LWR 2015</t>
  </si>
  <si>
    <t>EVS 2013</t>
  </si>
  <si>
    <t>Lfd. Nr. Lt. Stala</t>
  </si>
  <si>
    <t>HHAufwand  pro Jahr</t>
  </si>
  <si>
    <t>Gesundheit</t>
  </si>
  <si>
    <t>Bezeichnung StaLa</t>
  </si>
  <si>
    <t>Nahrungsmittel, Getränke, Tabak</t>
  </si>
  <si>
    <t>Gaststätten DL</t>
  </si>
  <si>
    <t>Innenausstattung,Hhgegenstände</t>
  </si>
  <si>
    <t>andere Waren, DL Gesundheit,Körperpflege</t>
  </si>
  <si>
    <t>Bildungswesen</t>
  </si>
  <si>
    <t>Übernachtungen</t>
  </si>
  <si>
    <t>DL Post, Telekommunikation</t>
  </si>
  <si>
    <t xml:space="preserve">(65./.67) </t>
  </si>
  <si>
    <t>Lfd. Nr. lt. Stala</t>
  </si>
  <si>
    <t>LWR 2016</t>
  </si>
  <si>
    <t xml:space="preserve">(35./37) </t>
  </si>
  <si>
    <t>LWR 2017</t>
  </si>
  <si>
    <t>Ergebnis - Abweichung LWR zu EVS ca. 4%; 20.04.2020</t>
  </si>
  <si>
    <t>HH Aufwand je Jahr</t>
  </si>
  <si>
    <t>Su. Freizeit, Bildung</t>
  </si>
  <si>
    <t>Su. Verkehr</t>
  </si>
  <si>
    <t>Su. Haushalt, Gesundheit, Pflege</t>
  </si>
  <si>
    <t>EVS 2018</t>
  </si>
  <si>
    <t>Vergleichshaushalt</t>
  </si>
  <si>
    <t>Haushaltsaufwand je Jahr (€)</t>
  </si>
  <si>
    <t>Haushaltsaufwand je Monat (€)</t>
  </si>
  <si>
    <t>Versicherungsbeiträge/B. KfZ-Vers.</t>
  </si>
  <si>
    <t>EKSteuer, Kirchensteuer, Soli</t>
  </si>
  <si>
    <t xml:space="preserve">(35/37) </t>
  </si>
  <si>
    <t xml:space="preserve">Ernährung (LM, Naturalentnahmen, Genussmittel, Außerhaus) </t>
  </si>
  <si>
    <t>Haushalt (Ge-,Verbrauchsartikel, Reinigung, Körperpflege)</t>
  </si>
  <si>
    <t>Freizeit, Unterhaltung, Kultur</t>
  </si>
  <si>
    <t>Beherbergungs DL</t>
  </si>
  <si>
    <t>Versicherung gesamt - freiw. priv. Vers.</t>
  </si>
  <si>
    <t>Lebenshaltungs-aufwand</t>
  </si>
  <si>
    <t>Horizontalvergleich Haushaltsaufwand - vgl. Ergebnisse LWR und EVS</t>
  </si>
  <si>
    <t>HH Aufwand je Monat</t>
  </si>
  <si>
    <t>Haushalt (Ge-,Verbrauchs-artikel, Reinigung, Körperpflege)</t>
  </si>
  <si>
    <t>Landw. Vergleichshaushalt</t>
  </si>
  <si>
    <t>Eigener Haushalt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</si>
</sst>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General_)"/>
    <numFmt numFmtId="165" formatCode="0_)"/>
    <numFmt numFmtId="166" formatCode="0.00_)"/>
    <numFmt numFmtId="167" formatCode="#,##0\ &quot;DM&quot;"/>
    <numFmt numFmtId="168" formatCode="0.0"/>
    <numFmt numFmtId="169" formatCode="#,##0\ &quot;AKh&quot;"/>
    <numFmt numFmtId="170" formatCode="#,###_)"/>
    <numFmt numFmtId="171" formatCode="#,###.00_)"/>
    <numFmt numFmtId="172" formatCode="#,##0.00_)"/>
    <numFmt numFmtId="173" formatCode="#,##0_)"/>
    <numFmt numFmtId="174" formatCode="#,###\ _€;[Red]\-#,###\ _€"/>
    <numFmt numFmtId="175" formatCode="dd/mm/yy"/>
  </numFmts>
  <fonts count="43">
    <font>
      <sz val="10"/>
      <name val="Courier"/>
    </font>
    <font>
      <sz val="10"/>
      <name val="Arial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6"/>
      <name val="Arial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2"/>
      <name val="Arial"/>
    </font>
    <font>
      <sz val="12"/>
      <color indexed="56"/>
      <name val="Arial"/>
      <family val="2"/>
    </font>
    <font>
      <b/>
      <sz val="12"/>
      <name val="Arial"/>
    </font>
    <font>
      <sz val="12"/>
      <name val="Wingdings 3"/>
      <family val="1"/>
      <charset val="2"/>
    </font>
    <font>
      <b/>
      <sz val="20"/>
      <name val="Arial"/>
      <family val="2"/>
    </font>
    <font>
      <sz val="20"/>
      <name val="Arial"/>
      <family val="2"/>
    </font>
    <font>
      <sz val="9"/>
      <name val="Courier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8"/>
      <color indexed="81"/>
      <name val="Tahoma"/>
    </font>
    <font>
      <b/>
      <sz val="10"/>
      <name val="Courier"/>
    </font>
    <font>
      <sz val="10"/>
      <name val="Courier"/>
      <family val="3"/>
    </font>
    <font>
      <sz val="20"/>
      <color rgb="FF0000FF"/>
      <name val="Arial"/>
      <family val="2"/>
    </font>
    <font>
      <b/>
      <sz val="20"/>
      <color rgb="FF0000FF"/>
      <name val="Arial"/>
      <family val="2"/>
    </font>
    <font>
      <sz val="16"/>
      <color rgb="FF0000FF"/>
      <name val="Arial"/>
      <family val="2"/>
    </font>
    <font>
      <sz val="16"/>
      <color rgb="FF00B050"/>
      <name val="Arial"/>
      <family val="2"/>
    </font>
    <font>
      <sz val="20"/>
      <color rgb="FF00B050"/>
      <name val="Arial"/>
      <family val="2"/>
    </font>
    <font>
      <sz val="12"/>
      <color rgb="FF00B050"/>
      <name val="Arial"/>
      <family val="2"/>
    </font>
    <font>
      <sz val="12"/>
      <color rgb="FF0000FF"/>
      <name val="Arial"/>
      <family val="2"/>
    </font>
    <font>
      <b/>
      <sz val="20"/>
      <color rgb="FF00B050"/>
      <name val="Arial"/>
      <family val="2"/>
    </font>
    <font>
      <b/>
      <sz val="16"/>
      <color rgb="FF0000FF"/>
      <name val="Arial"/>
      <family val="2"/>
    </font>
    <font>
      <sz val="16"/>
      <color rgb="FF008000"/>
      <name val="Arial"/>
      <family val="2"/>
    </font>
    <font>
      <b/>
      <sz val="20"/>
      <color rgb="FF008000"/>
      <name val="Arial"/>
      <family val="2"/>
    </font>
    <font>
      <b/>
      <sz val="16"/>
      <color rgb="FF008000"/>
      <name val="Arial"/>
      <family val="2"/>
    </font>
    <font>
      <sz val="12"/>
      <color rgb="FF008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164" fontId="0" fillId="0" borderId="0"/>
    <xf numFmtId="0" fontId="1" fillId="0" borderId="0"/>
    <xf numFmtId="0" fontId="1" fillId="0" borderId="0"/>
  </cellStyleXfs>
  <cellXfs count="509">
    <xf numFmtId="164" fontId="0" fillId="0" borderId="0" xfId="0"/>
    <xf numFmtId="164" fontId="3" fillId="0" borderId="0" xfId="0" applyFont="1" applyAlignment="1">
      <alignment wrapText="1"/>
    </xf>
    <xf numFmtId="164" fontId="3" fillId="0" borderId="0" xfId="0" applyFont="1" applyAlignment="1">
      <alignment horizontal="center" wrapText="1"/>
    </xf>
    <xf numFmtId="165" fontId="4" fillId="0" borderId="0" xfId="0" applyNumberFormat="1" applyFont="1" applyBorder="1" applyAlignment="1">
      <alignment horizontal="center" vertical="center" wrapText="1"/>
    </xf>
    <xf numFmtId="164" fontId="5" fillId="0" borderId="0" xfId="0" applyFont="1"/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6" fillId="0" borderId="1" xfId="0" applyFont="1" applyBorder="1" applyAlignment="1">
      <alignment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center" vertical="center" wrapText="1"/>
    </xf>
    <xf numFmtId="164" fontId="3" fillId="0" borderId="0" xfId="0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164" fontId="10" fillId="0" borderId="0" xfId="0" applyFont="1" applyAlignment="1" applyProtection="1">
      <alignment vertical="center"/>
    </xf>
    <xf numFmtId="3" fontId="3" fillId="0" borderId="0" xfId="0" applyNumberFormat="1" applyFont="1" applyAlignment="1" applyProtection="1">
      <alignment horizontal="centerContinuous" vertical="center"/>
    </xf>
    <xf numFmtId="164" fontId="3" fillId="0" borderId="0" xfId="0" applyFont="1" applyAlignment="1" applyProtection="1">
      <alignment horizontal="centerContinuous" vertical="center"/>
    </xf>
    <xf numFmtId="164" fontId="5" fillId="0" borderId="0" xfId="0" applyFont="1" applyProtection="1"/>
    <xf numFmtId="164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 applyProtection="1">
      <alignment horizontal="left" vertical="center" wrapText="1"/>
    </xf>
    <xf numFmtId="164" fontId="3" fillId="0" borderId="0" xfId="0" applyFont="1" applyAlignment="1">
      <alignment vertical="center"/>
    </xf>
    <xf numFmtId="164" fontId="6" fillId="0" borderId="0" xfId="0" applyFont="1" applyAlignment="1">
      <alignment wrapText="1"/>
    </xf>
    <xf numFmtId="164" fontId="3" fillId="0" borderId="0" xfId="0" applyFont="1" applyAlignment="1">
      <alignment horizontal="centerContinuous" wrapText="1"/>
    </xf>
    <xf numFmtId="3" fontId="3" fillId="0" borderId="0" xfId="0" applyNumberFormat="1" applyFont="1" applyAlignment="1">
      <alignment horizontal="centerContinuous" wrapText="1"/>
    </xf>
    <xf numFmtId="164" fontId="6" fillId="0" borderId="0" xfId="0" applyFont="1" applyBorder="1" applyAlignment="1">
      <alignment horizontal="centerContinuous"/>
    </xf>
    <xf numFmtId="164" fontId="3" fillId="0" borderId="0" xfId="0" applyFont="1" applyBorder="1" applyAlignment="1">
      <alignment horizontal="centerContinuous"/>
    </xf>
    <xf numFmtId="164" fontId="8" fillId="0" borderId="0" xfId="0" applyFont="1" applyBorder="1" applyAlignment="1">
      <alignment horizontal="centerContinuous"/>
    </xf>
    <xf numFmtId="164" fontId="4" fillId="0" borderId="0" xfId="0" applyFont="1" applyBorder="1" applyAlignment="1">
      <alignment horizontal="centerContinuous"/>
    </xf>
    <xf numFmtId="164" fontId="4" fillId="0" borderId="0" xfId="0" applyFont="1" applyBorder="1" applyAlignment="1"/>
    <xf numFmtId="164" fontId="0" fillId="0" borderId="0" xfId="0" applyBorder="1"/>
    <xf numFmtId="164" fontId="3" fillId="0" borderId="0" xfId="0" applyFont="1" applyBorder="1" applyAlignment="1">
      <alignment wrapText="1"/>
    </xf>
    <xf numFmtId="3" fontId="9" fillId="0" borderId="0" xfId="1" applyNumberFormat="1" applyFont="1" applyAlignment="1" applyProtection="1">
      <alignment horizontal="centerContinuous" vertical="center"/>
      <protection locked="0"/>
    </xf>
    <xf numFmtId="3" fontId="1" fillId="0" borderId="0" xfId="1" applyNumberFormat="1" applyAlignment="1">
      <alignment horizontal="centerContinuous" vertical="center"/>
    </xf>
    <xf numFmtId="167" fontId="9" fillId="0" borderId="0" xfId="1" applyNumberFormat="1" applyFont="1" applyAlignment="1">
      <alignment horizontal="centerContinuous" vertical="center" wrapText="1"/>
    </xf>
    <xf numFmtId="3" fontId="9" fillId="0" borderId="0" xfId="1" applyNumberFormat="1" applyFont="1" applyAlignment="1">
      <alignment horizontal="centerContinuous" vertical="center" wrapText="1"/>
    </xf>
    <xf numFmtId="167" fontId="9" fillId="0" borderId="0" xfId="1" applyNumberFormat="1" applyFont="1" applyAlignment="1">
      <alignment horizontal="centerContinuous" vertical="center"/>
    </xf>
    <xf numFmtId="3" fontId="9" fillId="0" borderId="0" xfId="1" applyNumberFormat="1" applyFont="1" applyAlignment="1">
      <alignment horizontal="centerContinuous" vertical="center"/>
    </xf>
    <xf numFmtId="3" fontId="1" fillId="0" borderId="0" xfId="1" applyNumberFormat="1" applyAlignment="1">
      <alignment vertical="center"/>
    </xf>
    <xf numFmtId="167" fontId="1" fillId="0" borderId="0" xfId="1" applyNumberFormat="1" applyAlignment="1">
      <alignment vertical="center"/>
    </xf>
    <xf numFmtId="3" fontId="1" fillId="0" borderId="0" xfId="1" applyNumberFormat="1" applyAlignment="1">
      <alignment horizontal="right" vertical="center"/>
    </xf>
    <xf numFmtId="3" fontId="1" fillId="0" borderId="0" xfId="1" applyNumberFormat="1" applyAlignment="1">
      <alignment vertical="center" wrapText="1"/>
    </xf>
    <xf numFmtId="3" fontId="1" fillId="0" borderId="0" xfId="1" applyNumberFormat="1" applyBorder="1" applyAlignment="1">
      <alignment vertical="center"/>
    </xf>
    <xf numFmtId="169" fontId="1" fillId="0" borderId="0" xfId="1" applyNumberFormat="1" applyBorder="1" applyAlignment="1">
      <alignment vertical="center"/>
    </xf>
    <xf numFmtId="3" fontId="1" fillId="0" borderId="0" xfId="1" applyNumberFormat="1" applyBorder="1" applyAlignment="1">
      <alignment horizontal="right" vertical="center"/>
    </xf>
    <xf numFmtId="167" fontId="1" fillId="0" borderId="0" xfId="1" applyNumberFormat="1" applyBorder="1" applyAlignment="1">
      <alignment vertical="center"/>
    </xf>
    <xf numFmtId="3" fontId="1" fillId="0" borderId="0" xfId="1" applyNumberFormat="1" applyBorder="1" applyAlignment="1">
      <alignment vertical="center" wrapText="1"/>
    </xf>
    <xf numFmtId="167" fontId="1" fillId="0" borderId="2" xfId="1" applyNumberFormat="1" applyBorder="1" applyAlignment="1">
      <alignment vertical="center"/>
    </xf>
    <xf numFmtId="167" fontId="1" fillId="0" borderId="3" xfId="1" applyNumberFormat="1" applyBorder="1" applyAlignment="1">
      <alignment vertical="center"/>
    </xf>
    <xf numFmtId="3" fontId="1" fillId="0" borderId="0" xfId="1" applyNumberFormat="1" applyBorder="1" applyAlignment="1">
      <alignment horizontal="left" vertical="center" shrinkToFit="1"/>
    </xf>
    <xf numFmtId="167" fontId="1" fillId="0" borderId="0" xfId="1" applyNumberFormat="1" applyAlignment="1">
      <alignment vertical="center" wrapText="1"/>
    </xf>
    <xf numFmtId="3" fontId="1" fillId="0" borderId="0" xfId="1" applyNumberFormat="1" applyAlignment="1">
      <alignment horizontal="right" vertical="center" wrapText="1"/>
    </xf>
    <xf numFmtId="164" fontId="3" fillId="0" borderId="0" xfId="0" applyFont="1" applyFill="1" applyBorder="1" applyAlignment="1" applyProtection="1">
      <alignment vertical="center"/>
    </xf>
    <xf numFmtId="164" fontId="12" fillId="0" borderId="0" xfId="0" applyFont="1" applyFill="1" applyAlignment="1" applyProtection="1">
      <alignment horizontal="right" vertical="center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Alignment="1" applyProtection="1">
      <alignment horizontal="right" vertical="center"/>
    </xf>
    <xf numFmtId="0" fontId="5" fillId="0" borderId="0" xfId="0" applyNumberFormat="1" applyFont="1" applyAlignment="1" applyProtection="1">
      <alignment vertical="center" wrapText="1"/>
    </xf>
    <xf numFmtId="3" fontId="3" fillId="0" borderId="0" xfId="0" applyNumberFormat="1" applyFont="1" applyFill="1" applyBorder="1" applyAlignment="1" applyProtection="1">
      <alignment vertical="center"/>
    </xf>
    <xf numFmtId="164" fontId="5" fillId="0" borderId="0" xfId="0" applyFont="1" applyFill="1" applyProtection="1"/>
    <xf numFmtId="164" fontId="5" fillId="0" borderId="0" xfId="0" applyFont="1" applyBorder="1" applyAlignment="1" applyProtection="1">
      <alignment horizontal="left" vertical="center"/>
    </xf>
    <xf numFmtId="164" fontId="5" fillId="0" borderId="0" xfId="0" applyFont="1" applyBorder="1" applyAlignment="1" applyProtection="1">
      <alignment horizontal="right" vertical="center"/>
    </xf>
    <xf numFmtId="3" fontId="1" fillId="2" borderId="0" xfId="1" applyNumberFormat="1" applyFill="1" applyAlignment="1" applyProtection="1">
      <alignment horizontal="right" vertical="center"/>
      <protection locked="0"/>
    </xf>
    <xf numFmtId="164" fontId="3" fillId="0" borderId="0" xfId="0" applyFont="1" applyAlignment="1">
      <alignment horizontal="center"/>
    </xf>
    <xf numFmtId="164" fontId="7" fillId="0" borderId="0" xfId="0" applyFont="1"/>
    <xf numFmtId="164" fontId="7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 wrapText="1"/>
    </xf>
    <xf numFmtId="0" fontId="5" fillId="3" borderId="4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Font="1" applyAlignment="1" applyProtection="1">
      <alignment horizontal="center" vertical="center"/>
    </xf>
    <xf numFmtId="164" fontId="5" fillId="3" borderId="4" xfId="0" applyFont="1" applyFill="1" applyBorder="1" applyAlignment="1" applyProtection="1">
      <alignment horizontal="left" vertical="center"/>
      <protection locked="0"/>
    </xf>
    <xf numFmtId="0" fontId="5" fillId="0" borderId="5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4" fontId="3" fillId="0" borderId="0" xfId="0" applyFont="1" applyBorder="1" applyAlignment="1" applyProtection="1">
      <alignment vertical="center"/>
    </xf>
    <xf numFmtId="164" fontId="3" fillId="0" borderId="4" xfId="0" applyFont="1" applyBorder="1" applyAlignment="1" applyProtection="1">
      <alignment vertical="center"/>
    </xf>
    <xf numFmtId="0" fontId="5" fillId="0" borderId="4" xfId="0" applyNumberFormat="1" applyFont="1" applyBorder="1" applyAlignment="1" applyProtection="1">
      <alignment vertical="center"/>
    </xf>
    <xf numFmtId="164" fontId="3" fillId="0" borderId="6" xfId="0" applyFont="1" applyBorder="1" applyAlignment="1" applyProtection="1">
      <alignment vertical="center"/>
    </xf>
    <xf numFmtId="3" fontId="3" fillId="0" borderId="4" xfId="0" applyNumberFormat="1" applyFont="1" applyBorder="1" applyAlignment="1" applyProtection="1">
      <alignment vertical="center"/>
    </xf>
    <xf numFmtId="164" fontId="3" fillId="0" borderId="7" xfId="0" applyFont="1" applyBorder="1" applyAlignment="1" applyProtection="1">
      <alignment vertical="center"/>
    </xf>
    <xf numFmtId="164" fontId="14" fillId="0" borderId="8" xfId="0" applyNumberFormat="1" applyFont="1" applyBorder="1" applyAlignment="1" applyProtection="1">
      <alignment vertical="center"/>
    </xf>
    <xf numFmtId="164" fontId="14" fillId="0" borderId="0" xfId="0" applyNumberFormat="1" applyFont="1" applyBorder="1" applyAlignment="1" applyProtection="1">
      <alignment vertical="center"/>
    </xf>
    <xf numFmtId="3" fontId="14" fillId="0" borderId="0" xfId="0" applyNumberFormat="1" applyFont="1" applyBorder="1" applyAlignment="1" applyProtection="1">
      <alignment vertical="center"/>
    </xf>
    <xf numFmtId="164" fontId="14" fillId="0" borderId="5" xfId="0" applyFont="1" applyBorder="1" applyAlignment="1" applyProtection="1">
      <alignment vertical="center"/>
    </xf>
    <xf numFmtId="3" fontId="14" fillId="0" borderId="5" xfId="0" applyNumberFormat="1" applyFont="1" applyBorder="1" applyAlignment="1" applyProtection="1">
      <alignment vertical="center"/>
    </xf>
    <xf numFmtId="164" fontId="15" fillId="0" borderId="9" xfId="0" applyFont="1" applyBorder="1" applyAlignment="1" applyProtection="1">
      <alignment vertical="center"/>
    </xf>
    <xf numFmtId="0" fontId="5" fillId="0" borderId="10" xfId="0" applyNumberFormat="1" applyFont="1" applyBorder="1" applyAlignment="1" applyProtection="1">
      <alignment vertical="center"/>
    </xf>
    <xf numFmtId="0" fontId="5" fillId="0" borderId="11" xfId="0" applyNumberFormat="1" applyFont="1" applyBorder="1" applyAlignment="1" applyProtection="1">
      <alignment vertical="center"/>
    </xf>
    <xf numFmtId="0" fontId="5" fillId="0" borderId="7" xfId="0" applyNumberFormat="1" applyFont="1" applyBorder="1" applyAlignment="1" applyProtection="1">
      <alignment vertical="center"/>
    </xf>
    <xf numFmtId="164" fontId="14" fillId="0" borderId="6" xfId="0" applyFont="1" applyFill="1" applyBorder="1" applyAlignment="1" applyProtection="1">
      <alignment horizontal="center" vertical="center"/>
    </xf>
    <xf numFmtId="0" fontId="11" fillId="0" borderId="0" xfId="0" applyNumberFormat="1" applyFont="1" applyAlignment="1" applyProtection="1">
      <alignment vertical="center"/>
    </xf>
    <xf numFmtId="164" fontId="14" fillId="0" borderId="4" xfId="0" applyFont="1" applyFill="1" applyBorder="1" applyAlignment="1" applyProtection="1">
      <alignment horizontal="center" vertical="center"/>
    </xf>
    <xf numFmtId="164" fontId="14" fillId="0" borderId="12" xfId="0" applyFont="1" applyFill="1" applyBorder="1" applyAlignment="1" applyProtection="1">
      <alignment horizontal="center" vertical="center"/>
    </xf>
    <xf numFmtId="0" fontId="14" fillId="0" borderId="12" xfId="0" applyNumberFormat="1" applyFont="1" applyBorder="1" applyAlignment="1" applyProtection="1">
      <alignment horizontal="center" vertical="center" wrapText="1"/>
    </xf>
    <xf numFmtId="0" fontId="14" fillId="0" borderId="13" xfId="0" applyNumberFormat="1" applyFont="1" applyBorder="1" applyAlignment="1" applyProtection="1">
      <alignment horizontal="center" vertical="center" wrapText="1"/>
    </xf>
    <xf numFmtId="164" fontId="14" fillId="0" borderId="14" xfId="0" applyFont="1" applyFill="1" applyBorder="1" applyAlignment="1" applyProtection="1">
      <alignment horizontal="center" vertical="center"/>
    </xf>
    <xf numFmtId="0" fontId="14" fillId="0" borderId="14" xfId="0" applyNumberFormat="1" applyFont="1" applyBorder="1" applyAlignment="1" applyProtection="1">
      <alignment horizontal="center" vertical="center" wrapText="1"/>
    </xf>
    <xf numFmtId="0" fontId="14" fillId="0" borderId="15" xfId="0" applyNumberFormat="1" applyFont="1" applyBorder="1" applyAlignment="1" applyProtection="1">
      <alignment horizontal="center" vertical="center" wrapText="1"/>
    </xf>
    <xf numFmtId="164" fontId="9" fillId="0" borderId="0" xfId="0" applyFont="1"/>
    <xf numFmtId="164" fontId="0" fillId="0" borderId="1" xfId="0" applyBorder="1"/>
    <xf numFmtId="164" fontId="14" fillId="0" borderId="1" xfId="0" applyNumberFormat="1" applyFont="1" applyBorder="1" applyAlignment="1" applyProtection="1">
      <alignment vertical="center"/>
    </xf>
    <xf numFmtId="164" fontId="14" fillId="0" borderId="1" xfId="0" applyFont="1" applyBorder="1" applyAlignment="1" applyProtection="1">
      <alignment vertical="center"/>
    </xf>
    <xf numFmtId="164" fontId="3" fillId="0" borderId="8" xfId="0" applyFont="1" applyBorder="1" applyAlignment="1" applyProtection="1">
      <alignment vertical="center"/>
    </xf>
    <xf numFmtId="164" fontId="7" fillId="0" borderId="9" xfId="0" applyFont="1" applyBorder="1" applyAlignment="1" applyProtection="1">
      <alignment vertical="center"/>
    </xf>
    <xf numFmtId="164" fontId="7" fillId="0" borderId="0" xfId="0" applyFont="1" applyAlignment="1" applyProtection="1">
      <alignment vertical="center"/>
    </xf>
    <xf numFmtId="164" fontId="16" fillId="0" borderId="1" xfId="0" applyFont="1" applyBorder="1" applyAlignment="1" applyProtection="1">
      <alignment vertical="center"/>
    </xf>
    <xf numFmtId="164" fontId="14" fillId="0" borderId="16" xfId="0" applyNumberFormat="1" applyFont="1" applyBorder="1" applyAlignment="1" applyProtection="1">
      <alignment vertical="center"/>
    </xf>
    <xf numFmtId="164" fontId="14" fillId="0" borderId="17" xfId="0" applyNumberFormat="1" applyFont="1" applyBorder="1" applyAlignment="1" applyProtection="1">
      <alignment vertical="center"/>
    </xf>
    <xf numFmtId="164" fontId="14" fillId="0" borderId="16" xfId="0" applyFont="1" applyBorder="1" applyAlignment="1" applyProtection="1">
      <alignment vertical="center"/>
    </xf>
    <xf numFmtId="164" fontId="14" fillId="0" borderId="17" xfId="0" applyFont="1" applyBorder="1" applyAlignment="1" applyProtection="1">
      <alignment vertical="center"/>
    </xf>
    <xf numFmtId="167" fontId="3" fillId="0" borderId="0" xfId="1" applyNumberFormat="1" applyFont="1" applyAlignment="1">
      <alignment vertical="center"/>
    </xf>
    <xf numFmtId="164" fontId="0" fillId="0" borderId="17" xfId="0" applyBorder="1"/>
    <xf numFmtId="164" fontId="0" fillId="0" borderId="16" xfId="0" applyBorder="1"/>
    <xf numFmtId="167" fontId="3" fillId="0" borderId="2" xfId="1" applyNumberFormat="1" applyFont="1" applyBorder="1" applyAlignment="1">
      <alignment vertical="center"/>
    </xf>
    <xf numFmtId="167" fontId="3" fillId="0" borderId="3" xfId="1" applyNumberFormat="1" applyFont="1" applyBorder="1" applyAlignment="1">
      <alignment vertical="center"/>
    </xf>
    <xf numFmtId="3" fontId="3" fillId="0" borderId="2" xfId="1" applyNumberFormat="1" applyFont="1" applyBorder="1" applyAlignment="1">
      <alignment horizontal="left" vertical="center"/>
    </xf>
    <xf numFmtId="167" fontId="3" fillId="0" borderId="18" xfId="1" applyNumberFormat="1" applyFont="1" applyBorder="1" applyAlignment="1">
      <alignment vertical="center"/>
    </xf>
    <xf numFmtId="167" fontId="3" fillId="0" borderId="3" xfId="1" applyNumberFormat="1" applyFont="1" applyBorder="1" applyAlignment="1">
      <alignment vertical="center" wrapText="1"/>
    </xf>
    <xf numFmtId="167" fontId="3" fillId="0" borderId="2" xfId="1" applyNumberFormat="1" applyFont="1" applyBorder="1" applyAlignment="1">
      <alignment vertical="center" wrapText="1"/>
    </xf>
    <xf numFmtId="164" fontId="0" fillId="0" borderId="19" xfId="0" applyBorder="1"/>
    <xf numFmtId="164" fontId="14" fillId="0" borderId="19" xfId="0" applyNumberFormat="1" applyFont="1" applyBorder="1" applyAlignment="1" applyProtection="1">
      <alignment vertical="center"/>
    </xf>
    <xf numFmtId="2" fontId="14" fillId="0" borderId="1" xfId="0" applyNumberFormat="1" applyFont="1" applyBorder="1"/>
    <xf numFmtId="3" fontId="9" fillId="0" borderId="1" xfId="0" applyNumberFormat="1" applyFont="1" applyBorder="1" applyAlignment="1" applyProtection="1">
      <alignment horizontal="left" vertical="center" wrapText="1"/>
    </xf>
    <xf numFmtId="164" fontId="3" fillId="0" borderId="0" xfId="0" applyFont="1" applyFill="1" applyAlignment="1" applyProtection="1">
      <alignment vertical="center"/>
    </xf>
    <xf numFmtId="3" fontId="14" fillId="3" borderId="0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Border="1" applyAlignment="1">
      <alignment vertical="center" wrapText="1"/>
    </xf>
    <xf numFmtId="166" fontId="14" fillId="0" borderId="1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64" fontId="7" fillId="0" borderId="8" xfId="0" applyFont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vertical="center"/>
    </xf>
    <xf numFmtId="164" fontId="14" fillId="0" borderId="0" xfId="0" applyFont="1" applyBorder="1"/>
    <xf numFmtId="2" fontId="14" fillId="0" borderId="0" xfId="0" applyNumberFormat="1" applyFont="1" applyBorder="1"/>
    <xf numFmtId="172" fontId="3" fillId="0" borderId="1" xfId="0" applyNumberFormat="1" applyFont="1" applyBorder="1" applyAlignment="1">
      <alignment vertical="center"/>
    </xf>
    <xf numFmtId="173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 wrapText="1"/>
    </xf>
    <xf numFmtId="4" fontId="14" fillId="3" borderId="20" xfId="0" applyNumberFormat="1" applyFont="1" applyFill="1" applyBorder="1" applyAlignment="1" applyProtection="1">
      <alignment vertical="center"/>
      <protection locked="0"/>
    </xf>
    <xf numFmtId="4" fontId="14" fillId="3" borderId="21" xfId="0" applyNumberFormat="1" applyFont="1" applyFill="1" applyBorder="1" applyAlignment="1" applyProtection="1">
      <alignment vertical="center"/>
      <protection locked="0"/>
    </xf>
    <xf numFmtId="4" fontId="14" fillId="3" borderId="22" xfId="0" applyNumberFormat="1" applyFont="1" applyFill="1" applyBorder="1" applyAlignment="1" applyProtection="1">
      <alignment vertical="center"/>
      <protection locked="0"/>
    </xf>
    <xf numFmtId="4" fontId="14" fillId="0" borderId="1" xfId="0" applyNumberFormat="1" applyFont="1" applyFill="1" applyBorder="1" applyAlignment="1" applyProtection="1">
      <alignment vertical="center"/>
    </xf>
    <xf numFmtId="4" fontId="14" fillId="2" borderId="1" xfId="0" applyNumberFormat="1" applyFont="1" applyFill="1" applyBorder="1" applyAlignment="1" applyProtection="1">
      <alignment vertical="center"/>
    </xf>
    <xf numFmtId="4" fontId="0" fillId="0" borderId="1" xfId="0" applyNumberFormat="1" applyBorder="1"/>
    <xf numFmtId="4" fontId="14" fillId="0" borderId="1" xfId="0" applyNumberFormat="1" applyFont="1" applyBorder="1"/>
    <xf numFmtId="0" fontId="7" fillId="0" borderId="1" xfId="0" applyNumberFormat="1" applyFont="1" applyBorder="1" applyAlignment="1">
      <alignment vertical="center"/>
    </xf>
    <xf numFmtId="173" fontId="7" fillId="0" borderId="1" xfId="0" applyNumberFormat="1" applyFont="1" applyBorder="1" applyAlignment="1">
      <alignment vertical="center"/>
    </xf>
    <xf numFmtId="172" fontId="7" fillId="0" borderId="1" xfId="0" applyNumberFormat="1" applyFont="1" applyBorder="1" applyAlignment="1">
      <alignment vertical="center"/>
    </xf>
    <xf numFmtId="166" fontId="7" fillId="0" borderId="1" xfId="0" applyNumberFormat="1" applyFont="1" applyBorder="1" applyAlignment="1">
      <alignment vertical="center"/>
    </xf>
    <xf numFmtId="164" fontId="13" fillId="0" borderId="0" xfId="0" applyNumberFormat="1" applyFont="1" applyBorder="1" applyAlignment="1" applyProtection="1">
      <alignment vertical="center"/>
    </xf>
    <xf numFmtId="0" fontId="17" fillId="0" borderId="0" xfId="2" applyFont="1"/>
    <xf numFmtId="0" fontId="19" fillId="0" borderId="0" xfId="2" applyFont="1"/>
    <xf numFmtId="0" fontId="7" fillId="0" borderId="0" xfId="2" applyFont="1"/>
    <xf numFmtId="164" fontId="3" fillId="0" borderId="0" xfId="0" applyFont="1"/>
    <xf numFmtId="173" fontId="12" fillId="0" borderId="1" xfId="0" applyNumberFormat="1" applyFont="1" applyFill="1" applyBorder="1" applyAlignment="1" applyProtection="1">
      <alignment vertical="center"/>
    </xf>
    <xf numFmtId="173" fontId="9" fillId="0" borderId="1" xfId="0" applyNumberFormat="1" applyFont="1" applyFill="1" applyBorder="1" applyAlignment="1" applyProtection="1">
      <alignment vertical="center"/>
    </xf>
    <xf numFmtId="164" fontId="4" fillId="0" borderId="0" xfId="0" applyFont="1" applyAlignment="1">
      <alignment wrapText="1"/>
    </xf>
    <xf numFmtId="164" fontId="4" fillId="0" borderId="0" xfId="0" applyFont="1" applyAlignment="1">
      <alignment horizontal="center" wrapText="1"/>
    </xf>
    <xf numFmtId="164" fontId="21" fillId="0" borderId="0" xfId="0" applyFont="1" applyBorder="1" applyAlignment="1">
      <alignment horizontal="centerContinuous"/>
    </xf>
    <xf numFmtId="164" fontId="22" fillId="0" borderId="0" xfId="0" applyFont="1" applyBorder="1" applyAlignment="1">
      <alignment horizontal="centerContinuous"/>
    </xf>
    <xf numFmtId="164" fontId="21" fillId="0" borderId="0" xfId="0" applyFont="1" applyBorder="1" applyAlignment="1">
      <alignment wrapText="1"/>
    </xf>
    <xf numFmtId="164" fontId="22" fillId="0" borderId="0" xfId="0" applyFont="1" applyBorder="1" applyAlignment="1">
      <alignment horizontal="center" wrapText="1"/>
    </xf>
    <xf numFmtId="0" fontId="17" fillId="0" borderId="0" xfId="2" applyFont="1" applyAlignment="1">
      <alignment vertical="center"/>
    </xf>
    <xf numFmtId="164" fontId="5" fillId="0" borderId="0" xfId="0" applyFont="1" applyAlignment="1">
      <alignment vertical="center"/>
    </xf>
    <xf numFmtId="164" fontId="9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 applyProtection="1">
      <alignment vertical="center"/>
    </xf>
    <xf numFmtId="170" fontId="12" fillId="0" borderId="1" xfId="0" applyNumberFormat="1" applyFont="1" applyBorder="1"/>
    <xf numFmtId="171" fontId="12" fillId="0" borderId="1" xfId="0" applyNumberFormat="1" applyFont="1" applyBorder="1"/>
    <xf numFmtId="166" fontId="12" fillId="0" borderId="1" xfId="0" applyNumberFormat="1" applyFont="1" applyBorder="1"/>
    <xf numFmtId="3" fontId="9" fillId="0" borderId="1" xfId="0" applyNumberFormat="1" applyFont="1" applyBorder="1" applyAlignment="1" applyProtection="1">
      <alignment horizontal="left" vertical="center"/>
    </xf>
    <xf numFmtId="170" fontId="9" fillId="0" borderId="1" xfId="0" applyNumberFormat="1" applyFont="1" applyBorder="1"/>
    <xf numFmtId="171" fontId="9" fillId="0" borderId="1" xfId="0" applyNumberFormat="1" applyFont="1" applyBorder="1"/>
    <xf numFmtId="166" fontId="9" fillId="0" borderId="1" xfId="0" applyNumberFormat="1" applyFont="1" applyBorder="1"/>
    <xf numFmtId="164" fontId="9" fillId="0" borderId="1" xfId="0" applyNumberFormat="1" applyFont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right" vertical="center"/>
    </xf>
    <xf numFmtId="0" fontId="7" fillId="0" borderId="9" xfId="0" applyNumberFormat="1" applyFont="1" applyBorder="1" applyAlignment="1" applyProtection="1">
      <alignment vertical="center"/>
    </xf>
    <xf numFmtId="0" fontId="7" fillId="0" borderId="5" xfId="0" applyNumberFormat="1" applyFont="1" applyBorder="1" applyAlignment="1" applyProtection="1">
      <alignment vertical="center"/>
    </xf>
    <xf numFmtId="0" fontId="5" fillId="0" borderId="5" xfId="0" applyNumberFormat="1" applyFont="1" applyBorder="1" applyAlignment="1" applyProtection="1">
      <alignment vertical="center" wrapText="1"/>
    </xf>
    <xf numFmtId="0" fontId="5" fillId="0" borderId="5" xfId="0" applyNumberFormat="1" applyFont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left" vertical="center"/>
    </xf>
    <xf numFmtId="0" fontId="5" fillId="0" borderId="8" xfId="0" applyNumberFormat="1" applyFont="1" applyBorder="1" applyAlignment="1" applyProtection="1">
      <alignment vertical="center"/>
    </xf>
    <xf numFmtId="0" fontId="11" fillId="0" borderId="0" xfId="0" applyNumberFormat="1" applyFont="1" applyBorder="1" applyAlignment="1" applyProtection="1">
      <alignment vertical="center"/>
    </xf>
    <xf numFmtId="164" fontId="11" fillId="0" borderId="0" xfId="0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right" vertical="center" wrapText="1"/>
    </xf>
    <xf numFmtId="0" fontId="11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11" fillId="0" borderId="0" xfId="0" applyNumberFormat="1" applyFont="1" applyBorder="1" applyAlignment="1" applyProtection="1">
      <alignment horizontal="right" vertical="center"/>
    </xf>
    <xf numFmtId="0" fontId="5" fillId="0" borderId="6" xfId="0" applyNumberFormat="1" applyFont="1" applyBorder="1" applyAlignment="1" applyProtection="1">
      <alignment vertical="center"/>
    </xf>
    <xf numFmtId="0" fontId="5" fillId="0" borderId="4" xfId="0" applyNumberFormat="1" applyFont="1" applyBorder="1" applyAlignment="1" applyProtection="1">
      <alignment horizontal="right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3" fontId="14" fillId="0" borderId="5" xfId="0" applyNumberFormat="1" applyFont="1" applyFill="1" applyBorder="1" applyAlignment="1" applyProtection="1">
      <alignment vertical="center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3" fontId="14" fillId="0" borderId="4" xfId="0" applyNumberFormat="1" applyFont="1" applyFill="1" applyBorder="1" applyAlignment="1" applyProtection="1">
      <alignment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4" fontId="14" fillId="0" borderId="20" xfId="0" applyNumberFormat="1" applyFont="1" applyFill="1" applyBorder="1" applyAlignment="1" applyProtection="1">
      <alignment vertical="center"/>
    </xf>
    <xf numFmtId="4" fontId="14" fillId="0" borderId="23" xfId="0" applyNumberFormat="1" applyFont="1" applyFill="1" applyBorder="1" applyAlignment="1" applyProtection="1">
      <alignment vertical="center"/>
    </xf>
    <xf numFmtId="4" fontId="14" fillId="0" borderId="21" xfId="0" applyNumberFormat="1" applyFont="1" applyFill="1" applyBorder="1" applyAlignment="1" applyProtection="1">
      <alignment vertical="center"/>
    </xf>
    <xf numFmtId="4" fontId="14" fillId="0" borderId="24" xfId="0" applyNumberFormat="1" applyFont="1" applyFill="1" applyBorder="1" applyAlignment="1" applyProtection="1">
      <alignment vertical="center"/>
    </xf>
    <xf numFmtId="4" fontId="16" fillId="0" borderId="1" xfId="0" applyNumberFormat="1" applyFont="1" applyFill="1" applyBorder="1" applyAlignment="1" applyProtection="1">
      <alignment vertical="center"/>
    </xf>
    <xf numFmtId="4" fontId="0" fillId="0" borderId="25" xfId="0" applyNumberFormat="1" applyBorder="1" applyProtection="1"/>
    <xf numFmtId="4" fontId="0" fillId="0" borderId="23" xfId="0" applyNumberFormat="1" applyBorder="1" applyProtection="1"/>
    <xf numFmtId="0" fontId="3" fillId="3" borderId="4" xfId="0" applyNumberFormat="1" applyFont="1" applyFill="1" applyBorder="1" applyAlignment="1" applyProtection="1">
      <alignment vertical="center"/>
      <protection locked="0"/>
    </xf>
    <xf numFmtId="164" fontId="3" fillId="3" borderId="0" xfId="0" applyFont="1" applyFill="1" applyBorder="1" applyAlignment="1" applyProtection="1">
      <alignment vertical="center"/>
      <protection locked="0"/>
    </xf>
    <xf numFmtId="164" fontId="3" fillId="0" borderId="1" xfId="0" applyNumberFormat="1" applyFont="1" applyBorder="1" applyAlignment="1">
      <alignment vertical="center"/>
    </xf>
    <xf numFmtId="174" fontId="9" fillId="0" borderId="1" xfId="0" applyNumberFormat="1" applyFont="1" applyBorder="1" applyAlignment="1">
      <alignment horizontal="right" vertical="center" wrapText="1"/>
    </xf>
    <xf numFmtId="164" fontId="16" fillId="0" borderId="16" xfId="0" applyFont="1" applyBorder="1" applyAlignment="1" applyProtection="1">
      <alignment horizontal="right" vertical="center"/>
    </xf>
    <xf numFmtId="164" fontId="16" fillId="0" borderId="17" xfId="0" applyNumberFormat="1" applyFont="1" applyBorder="1" applyAlignment="1" applyProtection="1">
      <alignment vertical="center"/>
    </xf>
    <xf numFmtId="164" fontId="14" fillId="0" borderId="19" xfId="0" applyFont="1" applyBorder="1" applyAlignment="1" applyProtection="1">
      <alignment vertical="center"/>
    </xf>
    <xf numFmtId="164" fontId="16" fillId="0" borderId="17" xfId="0" applyFont="1" applyBorder="1" applyAlignment="1" applyProtection="1">
      <alignment vertical="center"/>
    </xf>
    <xf numFmtId="164" fontId="23" fillId="0" borderId="16" xfId="0" applyFont="1" applyBorder="1"/>
    <xf numFmtId="164" fontId="23" fillId="0" borderId="19" xfId="0" applyFont="1" applyBorder="1"/>
    <xf numFmtId="164" fontId="23" fillId="0" borderId="17" xfId="0" applyFont="1" applyBorder="1"/>
    <xf numFmtId="0" fontId="24" fillId="0" borderId="1" xfId="0" applyNumberFormat="1" applyFont="1" applyBorder="1" applyAlignment="1" applyProtection="1">
      <alignment horizontal="center" vertical="center" wrapText="1"/>
    </xf>
    <xf numFmtId="164" fontId="23" fillId="0" borderId="0" xfId="0" applyFont="1"/>
    <xf numFmtId="164" fontId="25" fillId="0" borderId="16" xfId="0" applyFont="1" applyBorder="1" applyAlignment="1" applyProtection="1">
      <alignment vertical="center"/>
    </xf>
    <xf numFmtId="164" fontId="5" fillId="0" borderId="19" xfId="0" applyNumberFormat="1" applyFont="1" applyBorder="1" applyAlignment="1" applyProtection="1">
      <alignment vertical="center"/>
    </xf>
    <xf numFmtId="164" fontId="5" fillId="0" borderId="17" xfId="0" applyNumberFormat="1" applyFont="1" applyBorder="1" applyAlignment="1" applyProtection="1">
      <alignment vertical="center"/>
    </xf>
    <xf numFmtId="0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vertical="center"/>
    </xf>
    <xf numFmtId="0" fontId="17" fillId="4" borderId="0" xfId="2" applyFont="1" applyFill="1"/>
    <xf numFmtId="164" fontId="10" fillId="0" borderId="16" xfId="0" applyFont="1" applyBorder="1" applyAlignment="1" applyProtection="1">
      <alignment vertical="center"/>
    </xf>
    <xf numFmtId="164" fontId="14" fillId="0" borderId="1" xfId="0" applyNumberFormat="1" applyFont="1" applyBorder="1" applyAlignment="1" applyProtection="1">
      <alignment horizontal="center" vertical="center"/>
    </xf>
    <xf numFmtId="164" fontId="3" fillId="0" borderId="9" xfId="0" applyFont="1" applyBorder="1" applyAlignment="1" applyProtection="1">
      <alignment vertical="center"/>
    </xf>
    <xf numFmtId="164" fontId="7" fillId="0" borderId="5" xfId="0" applyFont="1" applyBorder="1" applyAlignment="1" applyProtection="1">
      <alignment vertical="center"/>
    </xf>
    <xf numFmtId="164" fontId="3" fillId="0" borderId="5" xfId="0" applyFont="1" applyBorder="1" applyAlignment="1" applyProtection="1">
      <alignment vertical="center"/>
    </xf>
    <xf numFmtId="4" fontId="14" fillId="3" borderId="23" xfId="0" applyNumberFormat="1" applyFont="1" applyFill="1" applyBorder="1" applyAlignment="1" applyProtection="1">
      <alignment vertical="center"/>
      <protection locked="0"/>
    </xf>
    <xf numFmtId="4" fontId="14" fillId="3" borderId="24" xfId="0" applyNumberFormat="1" applyFont="1" applyFill="1" applyBorder="1" applyAlignment="1" applyProtection="1">
      <alignment vertical="center"/>
      <protection locked="0"/>
    </xf>
    <xf numFmtId="4" fontId="14" fillId="3" borderId="26" xfId="0" applyNumberFormat="1" applyFont="1" applyFill="1" applyBorder="1" applyAlignment="1" applyProtection="1">
      <alignment vertical="center"/>
      <protection locked="0"/>
    </xf>
    <xf numFmtId="164" fontId="3" fillId="0" borderId="0" xfId="0" applyFont="1" applyAlignment="1" applyProtection="1">
      <alignment horizontal="left" wrapText="1"/>
      <protection locked="0"/>
    </xf>
    <xf numFmtId="164" fontId="3" fillId="0" borderId="0" xfId="0" applyFont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 applyProtection="1">
      <alignment horizontal="left" wrapText="1"/>
      <protection locked="0"/>
    </xf>
    <xf numFmtId="164" fontId="2" fillId="0" borderId="9" xfId="0" applyFont="1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left" wrapText="1"/>
    </xf>
    <xf numFmtId="164" fontId="3" fillId="0" borderId="27" xfId="0" applyFont="1" applyBorder="1" applyAlignment="1" applyProtection="1">
      <alignment vertical="center"/>
    </xf>
    <xf numFmtId="3" fontId="3" fillId="0" borderId="28" xfId="0" applyNumberFormat="1" applyFont="1" applyBorder="1" applyAlignment="1" applyProtection="1">
      <alignment vertical="center"/>
    </xf>
    <xf numFmtId="164" fontId="14" fillId="0" borderId="27" xfId="0" applyFont="1" applyBorder="1" applyAlignment="1" applyProtection="1">
      <alignment horizontal="center" vertical="center"/>
    </xf>
    <xf numFmtId="0" fontId="14" fillId="0" borderId="14" xfId="0" applyNumberFormat="1" applyFont="1" applyBorder="1" applyAlignment="1" applyProtection="1">
      <alignment horizontal="center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Border="1" applyAlignment="1" applyProtection="1">
      <alignment horizontal="center" wrapText="1"/>
    </xf>
    <xf numFmtId="164" fontId="14" fillId="0" borderId="29" xfId="0" applyFont="1" applyBorder="1" applyAlignment="1" applyProtection="1">
      <alignment horizontal="center" vertical="center"/>
    </xf>
    <xf numFmtId="3" fontId="14" fillId="3" borderId="5" xfId="0" applyNumberFormat="1" applyFont="1" applyFill="1" applyBorder="1" applyAlignment="1" applyProtection="1">
      <alignment vertical="center"/>
      <protection locked="0"/>
    </xf>
    <xf numFmtId="3" fontId="14" fillId="3" borderId="30" xfId="0" applyNumberFormat="1" applyFont="1" applyFill="1" applyBorder="1" applyAlignment="1" applyProtection="1">
      <alignment vertical="center"/>
      <protection locked="0"/>
    </xf>
    <xf numFmtId="3" fontId="14" fillId="3" borderId="4" xfId="0" applyNumberFormat="1" applyFont="1" applyFill="1" applyBorder="1" applyAlignment="1" applyProtection="1">
      <alignment vertical="center"/>
      <protection locked="0"/>
    </xf>
    <xf numFmtId="3" fontId="14" fillId="3" borderId="31" xfId="0" applyNumberFormat="1" applyFont="1" applyFill="1" applyBorder="1" applyAlignment="1" applyProtection="1">
      <alignment vertical="center"/>
      <protection locked="0"/>
    </xf>
    <xf numFmtId="164" fontId="2" fillId="0" borderId="19" xfId="0" applyFont="1" applyBorder="1" applyAlignment="1">
      <alignment horizontal="left" vertical="center" wrapText="1"/>
    </xf>
    <xf numFmtId="164" fontId="2" fillId="0" borderId="17" xfId="0" applyFont="1" applyBorder="1" applyAlignment="1">
      <alignment horizontal="left" vertical="center" wrapText="1"/>
    </xf>
    <xf numFmtId="164" fontId="7" fillId="0" borderId="0" xfId="0" applyFont="1" applyFill="1" applyAlignment="1" applyProtection="1">
      <alignment vertical="center"/>
    </xf>
    <xf numFmtId="175" fontId="9" fillId="3" borderId="0" xfId="0" applyNumberFormat="1" applyFont="1" applyFill="1" applyAlignment="1" applyProtection="1">
      <alignment vertical="center"/>
      <protection locked="0"/>
    </xf>
    <xf numFmtId="164" fontId="16" fillId="0" borderId="1" xfId="0" applyNumberFormat="1" applyFont="1" applyBorder="1" applyAlignment="1" applyProtection="1">
      <alignment vertical="center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wrapText="1"/>
    </xf>
    <xf numFmtId="2" fontId="3" fillId="0" borderId="16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4" fontId="14" fillId="0" borderId="8" xfId="0" applyFont="1" applyBorder="1" applyAlignment="1" applyProtection="1">
      <alignment vertical="center"/>
    </xf>
    <xf numFmtId="164" fontId="16" fillId="0" borderId="8" xfId="0" applyNumberFormat="1" applyFont="1" applyBorder="1" applyAlignment="1" applyProtection="1">
      <alignment vertical="center"/>
    </xf>
    <xf numFmtId="3" fontId="16" fillId="0" borderId="0" xfId="0" applyNumberFormat="1" applyFont="1" applyBorder="1" applyAlignment="1" applyProtection="1">
      <alignment vertical="center"/>
    </xf>
    <xf numFmtId="4" fontId="14" fillId="0" borderId="22" xfId="0" applyNumberFormat="1" applyFont="1" applyFill="1" applyBorder="1" applyAlignment="1" applyProtection="1">
      <alignment vertical="center"/>
    </xf>
    <xf numFmtId="4" fontId="14" fillId="0" borderId="32" xfId="0" applyNumberFormat="1" applyFont="1" applyFill="1" applyBorder="1" applyAlignment="1" applyProtection="1">
      <alignment vertical="center"/>
    </xf>
    <xf numFmtId="4" fontId="16" fillId="0" borderId="33" xfId="0" applyNumberFormat="1" applyFont="1" applyFill="1" applyBorder="1" applyAlignment="1" applyProtection="1">
      <alignment vertical="center"/>
    </xf>
    <xf numFmtId="4" fontId="16" fillId="0" borderId="34" xfId="0" applyNumberFormat="1" applyFont="1" applyFill="1" applyBorder="1" applyAlignment="1" applyProtection="1">
      <alignment vertical="center"/>
    </xf>
    <xf numFmtId="4" fontId="16" fillId="0" borderId="35" xfId="0" applyNumberFormat="1" applyFont="1" applyFill="1" applyBorder="1" applyAlignment="1" applyProtection="1">
      <alignment vertical="center"/>
    </xf>
    <xf numFmtId="164" fontId="16" fillId="0" borderId="16" xfId="0" applyNumberFormat="1" applyFont="1" applyBorder="1" applyAlignment="1" applyProtection="1">
      <alignment vertical="center"/>
    </xf>
    <xf numFmtId="4" fontId="16" fillId="2" borderId="1" xfId="0" applyNumberFormat="1" applyFont="1" applyFill="1" applyBorder="1" applyAlignment="1" applyProtection="1">
      <alignment vertical="center"/>
    </xf>
    <xf numFmtId="166" fontId="16" fillId="0" borderId="1" xfId="0" applyNumberFormat="1" applyFont="1" applyBorder="1" applyAlignment="1" applyProtection="1">
      <alignment vertical="center"/>
    </xf>
    <xf numFmtId="164" fontId="28" fillId="0" borderId="0" xfId="0" applyFont="1"/>
    <xf numFmtId="164" fontId="7" fillId="0" borderId="0" xfId="0" applyNumberFormat="1" applyFont="1" applyBorder="1" applyAlignment="1" applyProtection="1">
      <alignment vertical="center"/>
    </xf>
    <xf numFmtId="4" fontId="16" fillId="0" borderId="36" xfId="0" applyNumberFormat="1" applyFont="1" applyFill="1" applyBorder="1" applyAlignment="1" applyProtection="1">
      <alignment vertical="center"/>
    </xf>
    <xf numFmtId="3" fontId="12" fillId="0" borderId="1" xfId="0" applyNumberFormat="1" applyFont="1" applyBorder="1" applyAlignment="1" applyProtection="1">
      <alignment horizontal="left" vertical="center"/>
    </xf>
    <xf numFmtId="3" fontId="3" fillId="0" borderId="16" xfId="0" applyNumberFormat="1" applyFont="1" applyBorder="1" applyAlignment="1">
      <alignment wrapText="1"/>
    </xf>
    <xf numFmtId="3" fontId="3" fillId="0" borderId="19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wrapText="1"/>
    </xf>
    <xf numFmtId="3" fontId="12" fillId="0" borderId="1" xfId="0" applyNumberFormat="1" applyFont="1" applyBorder="1" applyAlignment="1" applyProtection="1">
      <alignment horizontal="right" vertical="center" wrapText="1"/>
    </xf>
    <xf numFmtId="164" fontId="21" fillId="0" borderId="9" xfId="0" applyFont="1" applyBorder="1" applyAlignment="1" applyProtection="1">
      <alignment wrapText="1"/>
    </xf>
    <xf numFmtId="164" fontId="22" fillId="0" borderId="18" xfId="0" applyFont="1" applyBorder="1" applyAlignment="1" applyProtection="1"/>
    <xf numFmtId="164" fontId="22" fillId="0" borderId="3" xfId="0" applyFont="1" applyBorder="1" applyAlignment="1" applyProtection="1"/>
    <xf numFmtId="164" fontId="4" fillId="0" borderId="0" xfId="0" applyFont="1" applyAlignment="1" applyProtection="1">
      <alignment horizontal="right" vertical="center" wrapText="1"/>
    </xf>
    <xf numFmtId="164" fontId="3" fillId="0" borderId="0" xfId="0" applyFont="1" applyAlignment="1" applyProtection="1">
      <alignment wrapText="1"/>
    </xf>
    <xf numFmtId="164" fontId="3" fillId="0" borderId="0" xfId="0" applyFont="1" applyAlignment="1" applyProtection="1">
      <alignment horizontal="centerContinuous" wrapText="1"/>
    </xf>
    <xf numFmtId="3" fontId="3" fillId="0" borderId="0" xfId="0" applyNumberFormat="1" applyFont="1" applyAlignment="1" applyProtection="1">
      <alignment horizontal="center" wrapText="1"/>
    </xf>
    <xf numFmtId="3" fontId="4" fillId="0" borderId="1" xfId="0" applyNumberFormat="1" applyFont="1" applyBorder="1" applyAlignment="1" applyProtection="1">
      <alignment horizontal="left" vertical="center" wrapText="1"/>
    </xf>
    <xf numFmtId="3" fontId="4" fillId="0" borderId="18" xfId="0" applyNumberFormat="1" applyFont="1" applyBorder="1" applyAlignment="1" applyProtection="1">
      <alignment horizontal="left" vertical="center" wrapText="1"/>
    </xf>
    <xf numFmtId="3" fontId="4" fillId="0" borderId="3" xfId="0" applyNumberFormat="1" applyFont="1" applyBorder="1" applyAlignment="1" applyProtection="1">
      <alignment horizontal="left" vertical="center" wrapText="1"/>
    </xf>
    <xf numFmtId="3" fontId="2" fillId="0" borderId="1" xfId="0" applyNumberFormat="1" applyFont="1" applyBorder="1" applyAlignment="1" applyProtection="1">
      <alignment horizontal="left" vertical="center" wrapText="1"/>
    </xf>
    <xf numFmtId="3" fontId="4" fillId="0" borderId="2" xfId="0" applyNumberFormat="1" applyFont="1" applyBorder="1" applyAlignment="1" applyProtection="1">
      <alignment horizontal="left" vertical="center" wrapText="1"/>
    </xf>
    <xf numFmtId="3" fontId="2" fillId="0" borderId="2" xfId="0" applyNumberFormat="1" applyFont="1" applyBorder="1" applyAlignment="1" applyProtection="1">
      <alignment horizontal="left" vertical="center" wrapText="1"/>
    </xf>
    <xf numFmtId="164" fontId="33" fillId="0" borderId="0" xfId="0" applyFont="1" applyAlignment="1">
      <alignment horizontal="center" wrapText="1"/>
    </xf>
    <xf numFmtId="164" fontId="34" fillId="0" borderId="0" xfId="0" applyFont="1" applyBorder="1" applyAlignment="1">
      <alignment horizontal="centerContinuous"/>
    </xf>
    <xf numFmtId="164" fontId="34" fillId="0" borderId="0" xfId="0" applyFont="1" applyBorder="1" applyAlignment="1">
      <alignment horizontal="center" wrapText="1"/>
    </xf>
    <xf numFmtId="3" fontId="35" fillId="0" borderId="0" xfId="0" applyNumberFormat="1" applyFont="1" applyAlignment="1">
      <alignment horizontal="center" wrapText="1"/>
    </xf>
    <xf numFmtId="3" fontId="35" fillId="0" borderId="0" xfId="0" applyNumberFormat="1" applyFont="1" applyAlignment="1">
      <alignment horizontal="centerContinuous" wrapText="1"/>
    </xf>
    <xf numFmtId="164" fontId="35" fillId="0" borderId="0" xfId="0" applyFont="1" applyAlignment="1">
      <alignment horizontal="centerContinuous" wrapText="1"/>
    </xf>
    <xf numFmtId="164" fontId="35" fillId="0" borderId="0" xfId="0" applyFont="1" applyAlignment="1">
      <alignment horizontal="center" wrapText="1"/>
    </xf>
    <xf numFmtId="164" fontId="32" fillId="0" borderId="0" xfId="0" applyFont="1" applyAlignment="1">
      <alignment horizontal="center" wrapText="1"/>
    </xf>
    <xf numFmtId="164" fontId="30" fillId="0" borderId="0" xfId="0" applyFont="1" applyBorder="1" applyAlignment="1">
      <alignment horizontal="centerContinuous"/>
    </xf>
    <xf numFmtId="164" fontId="30" fillId="0" borderId="0" xfId="0" applyFont="1" applyBorder="1" applyAlignment="1">
      <alignment horizontal="center" wrapText="1"/>
    </xf>
    <xf numFmtId="3" fontId="36" fillId="0" borderId="0" xfId="0" applyNumberFormat="1" applyFont="1" applyAlignment="1">
      <alignment horizontal="center" wrapText="1"/>
    </xf>
    <xf numFmtId="3" fontId="36" fillId="0" borderId="0" xfId="0" applyNumberFormat="1" applyFont="1" applyAlignment="1">
      <alignment horizontal="centerContinuous" wrapText="1"/>
    </xf>
    <xf numFmtId="164" fontId="36" fillId="0" borderId="0" xfId="0" applyFont="1" applyAlignment="1">
      <alignment horizontal="centerContinuous" wrapText="1"/>
    </xf>
    <xf numFmtId="164" fontId="36" fillId="0" borderId="0" xfId="0" applyFont="1" applyAlignment="1">
      <alignment horizontal="center" wrapText="1"/>
    </xf>
    <xf numFmtId="164" fontId="30" fillId="0" borderId="0" xfId="0" applyFont="1" applyBorder="1" applyAlignment="1" applyProtection="1">
      <alignment horizontal="center" wrapText="1"/>
    </xf>
    <xf numFmtId="164" fontId="31" fillId="0" borderId="18" xfId="0" applyFont="1" applyBorder="1" applyAlignment="1" applyProtection="1">
      <alignment horizontal="center" vertical="center" wrapText="1"/>
    </xf>
    <xf numFmtId="164" fontId="31" fillId="0" borderId="18" xfId="0" applyFont="1" applyBorder="1" applyAlignment="1">
      <alignment horizontal="center" vertical="center" wrapText="1"/>
    </xf>
    <xf numFmtId="173" fontId="30" fillId="0" borderId="18" xfId="0" applyNumberFormat="1" applyFont="1" applyBorder="1" applyAlignment="1">
      <alignment horizontal="center" vertical="center" wrapText="1"/>
    </xf>
    <xf numFmtId="173" fontId="31" fillId="0" borderId="18" xfId="0" applyNumberFormat="1" applyFont="1" applyBorder="1" applyAlignment="1">
      <alignment horizontal="center" vertical="center" wrapText="1"/>
    </xf>
    <xf numFmtId="3" fontId="32" fillId="0" borderId="0" xfId="0" applyNumberFormat="1" applyFont="1" applyAlignment="1">
      <alignment horizontal="center" vertical="center" wrapText="1"/>
    </xf>
    <xf numFmtId="164" fontId="34" fillId="0" borderId="0" xfId="0" applyFont="1" applyBorder="1" applyAlignment="1" applyProtection="1">
      <alignment horizontal="center" wrapText="1"/>
    </xf>
    <xf numFmtId="164" fontId="37" fillId="0" borderId="18" xfId="0" applyFont="1" applyBorder="1" applyAlignment="1" applyProtection="1">
      <alignment horizontal="center" vertical="center" wrapText="1"/>
    </xf>
    <xf numFmtId="173" fontId="37" fillId="3" borderId="3" xfId="0" applyNumberFormat="1" applyFont="1" applyFill="1" applyBorder="1" applyAlignment="1" applyProtection="1">
      <alignment horizontal="center" vertical="center"/>
      <protection locked="0"/>
    </xf>
    <xf numFmtId="173" fontId="34" fillId="3" borderId="1" xfId="0" applyNumberFormat="1" applyFont="1" applyFill="1" applyBorder="1" applyAlignment="1" applyProtection="1">
      <alignment vertical="center"/>
    </xf>
    <xf numFmtId="173" fontId="37" fillId="3" borderId="2" xfId="0" applyNumberFormat="1" applyFont="1" applyFill="1" applyBorder="1" applyAlignment="1" applyProtection="1">
      <alignment vertical="center"/>
    </xf>
    <xf numFmtId="173" fontId="34" fillId="3" borderId="2" xfId="0" applyNumberFormat="1" applyFont="1" applyFill="1" applyBorder="1" applyAlignment="1" applyProtection="1">
      <alignment vertical="center"/>
    </xf>
    <xf numFmtId="173" fontId="34" fillId="3" borderId="18" xfId="0" applyNumberFormat="1" applyFont="1" applyFill="1" applyBorder="1" applyAlignment="1" applyProtection="1">
      <alignment vertical="center"/>
    </xf>
    <xf numFmtId="173" fontId="34" fillId="0" borderId="3" xfId="0" applyNumberFormat="1" applyFont="1" applyFill="1" applyBorder="1" applyAlignment="1" applyProtection="1">
      <alignment vertical="center"/>
    </xf>
    <xf numFmtId="173" fontId="37" fillId="0" borderId="1" xfId="0" applyNumberFormat="1" applyFont="1" applyFill="1" applyBorder="1" applyAlignment="1" applyProtection="1">
      <alignment vertical="center"/>
    </xf>
    <xf numFmtId="173" fontId="33" fillId="3" borderId="5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Alignment="1">
      <alignment wrapText="1"/>
    </xf>
    <xf numFmtId="164" fontId="29" fillId="0" borderId="0" xfId="0" applyFont="1" applyAlignment="1">
      <alignment wrapText="1"/>
    </xf>
    <xf numFmtId="164" fontId="4" fillId="0" borderId="0" xfId="0" applyFont="1" applyAlignment="1">
      <alignment horizontal="right" wrapText="1"/>
    </xf>
    <xf numFmtId="164" fontId="21" fillId="0" borderId="0" xfId="0" applyFont="1" applyBorder="1" applyAlignment="1">
      <alignment horizontal="right" wrapText="1"/>
    </xf>
    <xf numFmtId="3" fontId="2" fillId="0" borderId="1" xfId="0" applyNumberFormat="1" applyFont="1" applyBorder="1" applyAlignment="1" applyProtection="1">
      <alignment horizontal="right" vertical="center" wrapText="1"/>
    </xf>
    <xf numFmtId="164" fontId="3" fillId="0" borderId="0" xfId="0" applyFont="1" applyAlignment="1" applyProtection="1">
      <alignment horizontal="right" wrapText="1"/>
    </xf>
    <xf numFmtId="164" fontId="3" fillId="0" borderId="0" xfId="0" applyFont="1" applyAlignment="1">
      <alignment horizontal="right" wrapText="1"/>
    </xf>
    <xf numFmtId="164" fontId="2" fillId="0" borderId="0" xfId="0" applyFont="1" applyBorder="1" applyAlignment="1">
      <alignment horizontal="centerContinuous"/>
    </xf>
    <xf numFmtId="3" fontId="38" fillId="0" borderId="1" xfId="0" applyNumberFormat="1" applyFont="1" applyBorder="1" applyAlignment="1" applyProtection="1">
      <alignment horizontal="right" vertical="center" wrapText="1"/>
    </xf>
    <xf numFmtId="164" fontId="36" fillId="0" borderId="0" xfId="0" applyFont="1" applyAlignment="1" applyProtection="1">
      <alignment wrapText="1"/>
    </xf>
    <xf numFmtId="164" fontId="36" fillId="0" borderId="0" xfId="0" applyFont="1" applyAlignment="1" applyProtection="1">
      <alignment horizontal="right" wrapText="1"/>
    </xf>
    <xf numFmtId="164" fontId="3" fillId="0" borderId="0" xfId="0" applyFont="1" applyAlignment="1" applyProtection="1">
      <alignment horizontal="center" wrapText="1"/>
    </xf>
    <xf numFmtId="164" fontId="21" fillId="0" borderId="0" xfId="0" applyFont="1" applyBorder="1" applyAlignment="1">
      <alignment horizontal="center" wrapText="1"/>
    </xf>
    <xf numFmtId="164" fontId="22" fillId="0" borderId="3" xfId="0" applyFont="1" applyBorder="1" applyAlignment="1" applyProtection="1">
      <alignment wrapText="1"/>
    </xf>
    <xf numFmtId="164" fontId="4" fillId="0" borderId="0" xfId="0" applyFont="1" applyAlignment="1">
      <alignment horizontal="left" wrapText="1"/>
    </xf>
    <xf numFmtId="164" fontId="22" fillId="0" borderId="6" xfId="0" applyFont="1" applyBorder="1" applyAlignment="1" applyProtection="1"/>
    <xf numFmtId="164" fontId="4" fillId="0" borderId="1" xfId="0" applyFont="1" applyBorder="1" applyAlignment="1">
      <alignment wrapText="1"/>
    </xf>
    <xf numFmtId="164" fontId="4" fillId="0" borderId="1" xfId="0" applyFont="1" applyBorder="1" applyAlignment="1" applyProtection="1"/>
    <xf numFmtId="164" fontId="4" fillId="0" borderId="0" xfId="0" applyFont="1" applyBorder="1" applyAlignment="1">
      <alignment wrapText="1"/>
    </xf>
    <xf numFmtId="164" fontId="4" fillId="0" borderId="3" xfId="0" applyFont="1" applyBorder="1" applyAlignment="1" applyProtection="1">
      <alignment wrapText="1"/>
    </xf>
    <xf numFmtId="164" fontId="4" fillId="0" borderId="1" xfId="0" applyFont="1" applyBorder="1" applyAlignment="1" applyProtection="1">
      <alignment horizontal="right" wrapText="1"/>
    </xf>
    <xf numFmtId="164" fontId="32" fillId="0" borderId="1" xfId="0" applyFont="1" applyBorder="1" applyAlignment="1" applyProtection="1"/>
    <xf numFmtId="164" fontId="32" fillId="0" borderId="1" xfId="0" applyFont="1" applyBorder="1" applyAlignment="1" applyProtection="1">
      <alignment horizontal="right" wrapText="1"/>
    </xf>
    <xf numFmtId="3" fontId="38" fillId="0" borderId="1" xfId="0" applyNumberFormat="1" applyFont="1" applyBorder="1" applyAlignment="1" applyProtection="1">
      <alignment horizontal="left" vertical="center" wrapText="1"/>
    </xf>
    <xf numFmtId="164" fontId="39" fillId="0" borderId="0" xfId="0" applyFont="1" applyAlignment="1">
      <alignment wrapText="1"/>
    </xf>
    <xf numFmtId="164" fontId="40" fillId="0" borderId="0" xfId="0" applyFont="1" applyBorder="1" applyAlignment="1">
      <alignment horizontal="centerContinuous"/>
    </xf>
    <xf numFmtId="164" fontId="40" fillId="0" borderId="0" xfId="0" applyFont="1" applyBorder="1" applyAlignment="1">
      <alignment wrapText="1"/>
    </xf>
    <xf numFmtId="164" fontId="39" fillId="0" borderId="1" xfId="0" applyFont="1" applyBorder="1" applyAlignment="1" applyProtection="1">
      <alignment horizontal="right" wrapText="1"/>
    </xf>
    <xf numFmtId="3" fontId="41" fillId="0" borderId="1" xfId="0" applyNumberFormat="1" applyFont="1" applyBorder="1" applyAlignment="1" applyProtection="1">
      <alignment horizontal="right" vertical="center" wrapText="1"/>
    </xf>
    <xf numFmtId="164" fontId="42" fillId="0" borderId="0" xfId="0" applyFont="1" applyAlignment="1" applyProtection="1">
      <alignment wrapText="1"/>
    </xf>
    <xf numFmtId="164" fontId="42" fillId="0" borderId="0" xfId="0" applyFont="1" applyAlignment="1" applyProtection="1">
      <alignment horizontal="right" wrapText="1"/>
    </xf>
    <xf numFmtId="164" fontId="42" fillId="0" borderId="0" xfId="0" applyFont="1" applyAlignment="1" applyProtection="1">
      <alignment horizontal="centerContinuous" wrapText="1"/>
    </xf>
    <xf numFmtId="164" fontId="42" fillId="0" borderId="0" xfId="0" applyFont="1" applyAlignment="1">
      <alignment horizontal="centerContinuous" wrapText="1"/>
    </xf>
    <xf numFmtId="164" fontId="42" fillId="0" borderId="0" xfId="0" applyFont="1" applyAlignment="1">
      <alignment wrapText="1"/>
    </xf>
    <xf numFmtId="3" fontId="2" fillId="0" borderId="1" xfId="0" applyNumberFormat="1" applyFont="1" applyBorder="1" applyAlignment="1" applyProtection="1">
      <alignment horizontal="left" vertical="center" wrapText="1"/>
    </xf>
    <xf numFmtId="3" fontId="32" fillId="0" borderId="1" xfId="0" applyNumberFormat="1" applyFont="1" applyBorder="1" applyAlignment="1" applyProtection="1">
      <alignment horizontal="right" wrapText="1"/>
    </xf>
    <xf numFmtId="3" fontId="36" fillId="0" borderId="0" xfId="0" applyNumberFormat="1" applyFont="1" applyAlignment="1" applyProtection="1">
      <alignment horizontal="right" wrapText="1"/>
    </xf>
    <xf numFmtId="3" fontId="4" fillId="0" borderId="0" xfId="0" applyNumberFormat="1" applyFont="1" applyAlignment="1">
      <alignment horizontal="right" wrapText="1"/>
    </xf>
    <xf numFmtId="3" fontId="21" fillId="0" borderId="0" xfId="0" applyNumberFormat="1" applyFont="1" applyBorder="1" applyAlignment="1">
      <alignment horizontal="right" wrapText="1"/>
    </xf>
    <xf numFmtId="3" fontId="4" fillId="0" borderId="1" xfId="0" applyNumberFormat="1" applyFont="1" applyBorder="1" applyAlignment="1" applyProtection="1">
      <alignment horizontal="right" wrapText="1"/>
    </xf>
    <xf numFmtId="3" fontId="3" fillId="0" borderId="0" xfId="0" applyNumberFormat="1" applyFont="1" applyAlignment="1" applyProtection="1">
      <alignment horizontal="right" wrapText="1"/>
    </xf>
    <xf numFmtId="3" fontId="3" fillId="0" borderId="0" xfId="0" applyNumberFormat="1" applyFont="1" applyAlignment="1">
      <alignment horizontal="right" wrapText="1"/>
    </xf>
    <xf numFmtId="3" fontId="39" fillId="0" borderId="0" xfId="0" applyNumberFormat="1" applyFont="1" applyAlignment="1">
      <alignment horizontal="right" wrapText="1"/>
    </xf>
    <xf numFmtId="3" fontId="40" fillId="0" borderId="0" xfId="0" applyNumberFormat="1" applyFont="1" applyBorder="1" applyAlignment="1">
      <alignment horizontal="right" wrapText="1"/>
    </xf>
    <xf numFmtId="3" fontId="39" fillId="0" borderId="1" xfId="0" applyNumberFormat="1" applyFont="1" applyBorder="1" applyAlignment="1" applyProtection="1">
      <alignment horizontal="right" wrapText="1"/>
    </xf>
    <xf numFmtId="3" fontId="42" fillId="0" borderId="0" xfId="0" applyNumberFormat="1" applyFont="1" applyAlignment="1" applyProtection="1">
      <alignment horizontal="right" wrapText="1"/>
    </xf>
    <xf numFmtId="3" fontId="42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wrapText="1"/>
    </xf>
    <xf numFmtId="3" fontId="21" fillId="0" borderId="0" xfId="0" applyNumberFormat="1" applyFont="1" applyBorder="1" applyAlignment="1">
      <alignment horizontal="centerContinuous"/>
    </xf>
    <xf numFmtId="3" fontId="21" fillId="0" borderId="0" xfId="0" applyNumberFormat="1" applyFont="1" applyBorder="1" applyAlignment="1">
      <alignment wrapText="1"/>
    </xf>
    <xf numFmtId="3" fontId="39" fillId="0" borderId="1" xfId="0" applyNumberFormat="1" applyFont="1" applyBorder="1" applyAlignment="1" applyProtection="1"/>
    <xf numFmtId="3" fontId="3" fillId="0" borderId="0" xfId="0" applyNumberFormat="1" applyFont="1" applyAlignment="1" applyProtection="1">
      <alignment horizontal="centerContinuous" wrapText="1"/>
    </xf>
    <xf numFmtId="3" fontId="21" fillId="0" borderId="0" xfId="0" applyNumberFormat="1" applyFont="1" applyBorder="1" applyAlignment="1">
      <alignment horizontal="center"/>
    </xf>
    <xf numFmtId="164" fontId="4" fillId="0" borderId="0" xfId="0" applyFont="1" applyFill="1" applyAlignment="1">
      <alignment horizontal="center" wrapText="1"/>
    </xf>
    <xf numFmtId="164" fontId="21" fillId="0" borderId="0" xfId="0" applyFont="1" applyFill="1" applyAlignment="1">
      <alignment horizontal="center" vertical="center" wrapText="1"/>
    </xf>
    <xf numFmtId="164" fontId="22" fillId="0" borderId="0" xfId="0" applyFont="1" applyFill="1" applyBorder="1" applyAlignment="1">
      <alignment horizontal="centerContinuous"/>
    </xf>
    <xf numFmtId="164" fontId="22" fillId="0" borderId="0" xfId="0" applyFont="1" applyFill="1" applyBorder="1" applyAlignment="1">
      <alignment horizontal="center"/>
    </xf>
    <xf numFmtId="164" fontId="22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horizontal="centerContinuous" wrapText="1"/>
    </xf>
    <xf numFmtId="164" fontId="3" fillId="0" borderId="0" xfId="0" applyFont="1" applyFill="1" applyAlignment="1">
      <alignment horizontal="centerContinuous" wrapText="1"/>
    </xf>
    <xf numFmtId="164" fontId="3" fillId="0" borderId="0" xfId="0" applyFont="1" applyFill="1" applyAlignment="1">
      <alignment horizontal="center" wrapText="1"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 applyProtection="1">
      <alignment wrapText="1"/>
    </xf>
    <xf numFmtId="164" fontId="4" fillId="0" borderId="0" xfId="0" applyFont="1" applyBorder="1" applyAlignment="1" applyProtection="1">
      <alignment horizontal="centerContinuous" wrapText="1"/>
    </xf>
    <xf numFmtId="164" fontId="4" fillId="0" borderId="0" xfId="0" applyFont="1" applyBorder="1" applyAlignment="1">
      <alignment horizontal="centerContinuous" wrapText="1"/>
    </xf>
    <xf numFmtId="164" fontId="4" fillId="0" borderId="3" xfId="0" applyFont="1" applyBorder="1" applyAlignment="1" applyProtection="1"/>
    <xf numFmtId="164" fontId="4" fillId="0" borderId="18" xfId="0" applyFont="1" applyBorder="1" applyAlignment="1" applyProtection="1"/>
    <xf numFmtId="3" fontId="39" fillId="0" borderId="1" xfId="0" applyNumberFormat="1" applyFont="1" applyBorder="1" applyAlignment="1" applyProtection="1">
      <alignment horizontal="left" wrapText="1"/>
    </xf>
    <xf numFmtId="3" fontId="4" fillId="0" borderId="1" xfId="0" applyNumberFormat="1" applyFont="1" applyBorder="1" applyAlignment="1" applyProtection="1">
      <alignment horizontal="left" wrapText="1"/>
    </xf>
    <xf numFmtId="3" fontId="32" fillId="0" borderId="1" xfId="0" applyNumberFormat="1" applyFont="1" applyBorder="1" applyAlignment="1" applyProtection="1">
      <alignment horizontal="left" wrapText="1"/>
    </xf>
    <xf numFmtId="3" fontId="41" fillId="0" borderId="1" xfId="0" applyNumberFormat="1" applyFont="1" applyBorder="1" applyAlignment="1" applyProtection="1">
      <alignment horizontal="right" wrapText="1"/>
    </xf>
    <xf numFmtId="3" fontId="2" fillId="0" borderId="1" xfId="0" applyNumberFormat="1" applyFont="1" applyBorder="1" applyAlignment="1" applyProtection="1">
      <alignment horizontal="right" wrapText="1"/>
    </xf>
    <xf numFmtId="3" fontId="38" fillId="0" borderId="1" xfId="0" applyNumberFormat="1" applyFont="1" applyBorder="1" applyAlignment="1" applyProtection="1">
      <alignment horizontal="right" wrapText="1"/>
    </xf>
    <xf numFmtId="3" fontId="2" fillId="0" borderId="1" xfId="0" applyNumberFormat="1" applyFont="1" applyBorder="1" applyAlignment="1" applyProtection="1">
      <alignment horizontal="left" wrapText="1"/>
    </xf>
    <xf numFmtId="164" fontId="39" fillId="0" borderId="17" xfId="0" applyFont="1" applyBorder="1" applyAlignment="1" applyProtection="1">
      <alignment horizontal="right" wrapText="1"/>
    </xf>
    <xf numFmtId="3" fontId="39" fillId="0" borderId="1" xfId="0" applyNumberFormat="1" applyFont="1" applyBorder="1" applyAlignment="1" applyProtection="1">
      <alignment horizontal="center" wrapText="1"/>
    </xf>
    <xf numFmtId="3" fontId="4" fillId="0" borderId="1" xfId="0" applyNumberFormat="1" applyFont="1" applyBorder="1" applyAlignment="1" applyProtection="1">
      <alignment horizontal="center" wrapText="1"/>
    </xf>
    <xf numFmtId="3" fontId="32" fillId="0" borderId="1" xfId="0" applyNumberFormat="1" applyFont="1" applyBorder="1" applyAlignment="1" applyProtection="1">
      <alignment horizontal="center" wrapText="1"/>
    </xf>
    <xf numFmtId="3" fontId="39" fillId="0" borderId="17" xfId="0" applyNumberFormat="1" applyFont="1" applyBorder="1" applyAlignment="1" applyProtection="1">
      <alignment horizontal="center" wrapText="1"/>
    </xf>
    <xf numFmtId="164" fontId="32" fillId="0" borderId="1" xfId="0" applyFont="1" applyBorder="1" applyAlignment="1" applyProtection="1">
      <alignment horizontal="center" wrapText="1"/>
    </xf>
    <xf numFmtId="3" fontId="39" fillId="0" borderId="17" xfId="0" applyNumberFormat="1" applyFont="1" applyBorder="1" applyAlignment="1" applyProtection="1">
      <alignment horizontal="right" wrapText="1"/>
    </xf>
    <xf numFmtId="3" fontId="39" fillId="0" borderId="17" xfId="0" quotePrefix="1" applyNumberFormat="1" applyFont="1" applyBorder="1" applyAlignment="1" applyProtection="1">
      <alignment horizontal="right" wrapText="1"/>
    </xf>
    <xf numFmtId="3" fontId="2" fillId="0" borderId="9" xfId="0" applyNumberFormat="1" applyFont="1" applyBorder="1" applyAlignment="1" applyProtection="1">
      <alignment horizontal="left" wrapText="1"/>
    </xf>
    <xf numFmtId="3" fontId="41" fillId="0" borderId="17" xfId="0" applyNumberFormat="1" applyFont="1" applyBorder="1" applyAlignment="1" applyProtection="1">
      <alignment horizontal="right" vertical="center" wrapText="1"/>
    </xf>
    <xf numFmtId="164" fontId="4" fillId="0" borderId="1" xfId="0" applyFont="1" applyBorder="1" applyAlignment="1" applyProtection="1">
      <alignment horizontal="left" wrapText="1"/>
    </xf>
    <xf numFmtId="3" fontId="4" fillId="0" borderId="16" xfId="0" applyNumberFormat="1" applyFont="1" applyBorder="1" applyAlignment="1" applyProtection="1">
      <alignment horizontal="left" wrapText="1"/>
    </xf>
    <xf numFmtId="3" fontId="4" fillId="0" borderId="2" xfId="0" applyNumberFormat="1" applyFont="1" applyBorder="1" applyAlignment="1" applyProtection="1">
      <alignment horizontal="left" wrapText="1"/>
    </xf>
    <xf numFmtId="3" fontId="4" fillId="0" borderId="9" xfId="0" applyNumberFormat="1" applyFont="1" applyBorder="1" applyAlignment="1" applyProtection="1">
      <alignment horizontal="left" wrapText="1"/>
    </xf>
    <xf numFmtId="3" fontId="4" fillId="0" borderId="18" xfId="0" applyNumberFormat="1" applyFont="1" applyBorder="1" applyAlignment="1" applyProtection="1">
      <alignment horizontal="left" wrapText="1"/>
    </xf>
    <xf numFmtId="3" fontId="4" fillId="0" borderId="8" xfId="0" applyNumberFormat="1" applyFont="1" applyBorder="1" applyAlignment="1" applyProtection="1">
      <alignment horizontal="left" wrapText="1"/>
    </xf>
    <xf numFmtId="3" fontId="4" fillId="0" borderId="3" xfId="0" applyNumberFormat="1" applyFont="1" applyBorder="1" applyAlignment="1" applyProtection="1">
      <alignment horizontal="left" wrapText="1"/>
    </xf>
    <xf numFmtId="3" fontId="4" fillId="0" borderId="6" xfId="0" applyNumberFormat="1" applyFont="1" applyBorder="1" applyAlignment="1" applyProtection="1">
      <alignment horizontal="left" wrapText="1"/>
    </xf>
    <xf numFmtId="3" fontId="2" fillId="0" borderId="16" xfId="0" applyNumberFormat="1" applyFont="1" applyBorder="1" applyAlignment="1" applyProtection="1">
      <alignment horizontal="left" wrapText="1"/>
    </xf>
    <xf numFmtId="164" fontId="2" fillId="0" borderId="9" xfId="0" applyFont="1" applyBorder="1" applyAlignment="1" applyProtection="1">
      <alignment wrapText="1"/>
    </xf>
    <xf numFmtId="164" fontId="4" fillId="0" borderId="6" xfId="0" applyFont="1" applyBorder="1" applyAlignment="1" applyProtection="1"/>
    <xf numFmtId="3" fontId="41" fillId="0" borderId="2" xfId="0" applyNumberFormat="1" applyFont="1" applyBorder="1" applyAlignment="1" applyProtection="1">
      <alignment horizontal="center" wrapText="1"/>
    </xf>
    <xf numFmtId="3" fontId="39" fillId="0" borderId="3" xfId="0" applyNumberFormat="1" applyFont="1" applyBorder="1" applyAlignment="1" applyProtection="1">
      <alignment horizontal="center" wrapText="1"/>
    </xf>
    <xf numFmtId="3" fontId="39" fillId="0" borderId="7" xfId="0" applyNumberFormat="1" applyFont="1" applyBorder="1" applyAlignment="1" applyProtection="1">
      <alignment horizontal="center" wrapText="1"/>
    </xf>
    <xf numFmtId="173" fontId="32" fillId="0" borderId="17" xfId="0" applyNumberFormat="1" applyFont="1" applyFill="1" applyBorder="1" applyAlignment="1" applyProtection="1">
      <alignment horizontal="right" vertical="center"/>
      <protection locked="0"/>
    </xf>
    <xf numFmtId="164" fontId="4" fillId="0" borderId="16" xfId="0" applyFont="1" applyBorder="1" applyAlignment="1" applyProtection="1">
      <alignment horizontal="right" vertical="center" wrapText="1"/>
    </xf>
    <xf numFmtId="3" fontId="4" fillId="0" borderId="19" xfId="0" applyNumberFormat="1" applyFont="1" applyBorder="1" applyAlignment="1" applyProtection="1">
      <alignment horizontal="right" vertical="center" wrapText="1"/>
    </xf>
    <xf numFmtId="3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</xf>
    <xf numFmtId="164" fontId="2" fillId="0" borderId="3" xfId="0" applyFont="1" applyBorder="1" applyAlignment="1" applyProtection="1">
      <alignment horizontal="center" vertical="center" wrapText="1"/>
    </xf>
    <xf numFmtId="164" fontId="2" fillId="0" borderId="3" xfId="0" applyFont="1" applyBorder="1" applyAlignment="1" applyProtection="1">
      <alignment horizontal="center" vertical="center"/>
    </xf>
    <xf numFmtId="173" fontId="2" fillId="0" borderId="3" xfId="0" applyNumberFormat="1" applyFont="1" applyFill="1" applyBorder="1" applyAlignment="1" applyProtection="1">
      <alignment horizontal="center" vertical="center"/>
    </xf>
    <xf numFmtId="173" fontId="2" fillId="0" borderId="3" xfId="0" applyNumberFormat="1" applyFont="1" applyFill="1" applyBorder="1" applyAlignment="1" applyProtection="1">
      <alignment horizontal="center" vertical="center"/>
      <protection locked="0"/>
    </xf>
    <xf numFmtId="173" fontId="4" fillId="0" borderId="1" xfId="0" applyNumberFormat="1" applyFont="1" applyFill="1" applyBorder="1" applyAlignment="1" applyProtection="1">
      <alignment vertical="center"/>
    </xf>
    <xf numFmtId="173" fontId="4" fillId="0" borderId="1" xfId="0" applyNumberFormat="1" applyFont="1" applyFill="1" applyBorder="1" applyAlignment="1" applyProtection="1">
      <alignment horizontal="right" vertical="center"/>
    </xf>
    <xf numFmtId="173" fontId="2" fillId="0" borderId="2" xfId="0" applyNumberFormat="1" applyFont="1" applyFill="1" applyBorder="1" applyAlignment="1" applyProtection="1">
      <alignment vertical="center"/>
    </xf>
    <xf numFmtId="173" fontId="4" fillId="0" borderId="2" xfId="0" applyNumberFormat="1" applyFont="1" applyFill="1" applyBorder="1" applyAlignment="1" applyProtection="1">
      <alignment vertical="center"/>
    </xf>
    <xf numFmtId="173" fontId="4" fillId="0" borderId="18" xfId="0" applyNumberFormat="1" applyFont="1" applyFill="1" applyBorder="1" applyAlignment="1" applyProtection="1">
      <alignment vertical="center"/>
    </xf>
    <xf numFmtId="173" fontId="2" fillId="0" borderId="1" xfId="0" applyNumberFormat="1" applyFont="1" applyFill="1" applyBorder="1" applyAlignment="1" applyProtection="1">
      <alignment vertical="center"/>
    </xf>
    <xf numFmtId="173" fontId="2" fillId="0" borderId="1" xfId="0" applyNumberFormat="1" applyFont="1" applyFill="1" applyBorder="1" applyAlignment="1" applyProtection="1">
      <alignment vertical="center"/>
      <protection locked="0"/>
    </xf>
    <xf numFmtId="164" fontId="4" fillId="0" borderId="0" xfId="0" applyFont="1" applyAlignment="1" applyProtection="1">
      <alignment wrapText="1"/>
    </xf>
    <xf numFmtId="3" fontId="4" fillId="0" borderId="0" xfId="0" applyNumberFormat="1" applyFont="1" applyAlignment="1" applyProtection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3" fontId="4" fillId="0" borderId="2" xfId="0" applyNumberFormat="1" applyFont="1" applyBorder="1" applyAlignment="1" applyProtection="1">
      <alignment horizontal="left" vertical="center" wrapText="1" indent="1"/>
    </xf>
    <xf numFmtId="3" fontId="4" fillId="0" borderId="18" xfId="0" applyNumberFormat="1" applyFont="1" applyBorder="1" applyAlignment="1" applyProtection="1">
      <alignment horizontal="left" vertical="center" wrapText="1" indent="1"/>
    </xf>
    <xf numFmtId="173" fontId="2" fillId="5" borderId="3" xfId="0" applyNumberFormat="1" applyFont="1" applyFill="1" applyBorder="1" applyAlignment="1" applyProtection="1">
      <alignment horizontal="center" vertical="center"/>
      <protection locked="0"/>
    </xf>
    <xf numFmtId="173" fontId="4" fillId="0" borderId="1" xfId="0" applyNumberFormat="1" applyFont="1" applyFill="1" applyBorder="1" applyAlignment="1" applyProtection="1">
      <alignment vertical="center"/>
      <protection locked="0"/>
    </xf>
    <xf numFmtId="173" fontId="4" fillId="0" borderId="2" xfId="0" applyNumberFormat="1" applyFont="1" applyFill="1" applyBorder="1" applyAlignment="1" applyProtection="1">
      <alignment vertical="center"/>
      <protection locked="0"/>
    </xf>
    <xf numFmtId="173" fontId="4" fillId="0" borderId="18" xfId="0" applyNumberFormat="1" applyFont="1" applyFill="1" applyBorder="1" applyAlignment="1" applyProtection="1">
      <alignment vertical="center"/>
      <protection locked="0"/>
    </xf>
    <xf numFmtId="168" fontId="32" fillId="0" borderId="19" xfId="0" applyNumberFormat="1" applyFont="1" applyFill="1" applyBorder="1" applyAlignment="1" applyProtection="1">
      <alignment horizontal="right" vertical="center"/>
      <protection locked="0"/>
    </xf>
    <xf numFmtId="173" fontId="32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>
      <alignment horizontal="right" vertical="center" wrapText="1"/>
    </xf>
    <xf numFmtId="3" fontId="41" fillId="0" borderId="1" xfId="0" applyNumberFormat="1" applyFont="1" applyFill="1" applyBorder="1" applyAlignment="1" applyProtection="1">
      <alignment horizontal="right" wrapText="1"/>
    </xf>
    <xf numFmtId="3" fontId="39" fillId="0" borderId="1" xfId="0" applyNumberFormat="1" applyFont="1" applyFill="1" applyBorder="1" applyAlignment="1" applyProtection="1">
      <alignment horizontal="left" wrapText="1"/>
    </xf>
    <xf numFmtId="3" fontId="39" fillId="0" borderId="1" xfId="0" applyNumberFormat="1" applyFont="1" applyFill="1" applyBorder="1" applyAlignment="1" applyProtection="1">
      <alignment horizontal="right" wrapText="1"/>
    </xf>
    <xf numFmtId="3" fontId="41" fillId="0" borderId="1" xfId="0" applyNumberFormat="1" applyFont="1" applyFill="1" applyBorder="1" applyAlignment="1" applyProtection="1">
      <alignment horizontal="right" vertical="center" wrapText="1"/>
    </xf>
    <xf numFmtId="3" fontId="41" fillId="0" borderId="1" xfId="0" applyNumberFormat="1" applyFont="1" applyFill="1" applyBorder="1" applyAlignment="1" applyProtection="1">
      <alignment horizontal="left" vertical="center" wrapText="1"/>
    </xf>
    <xf numFmtId="3" fontId="42" fillId="0" borderId="0" xfId="0" applyNumberFormat="1" applyFont="1" applyFill="1" applyAlignment="1" applyProtection="1">
      <alignment horizontal="right" wrapText="1"/>
    </xf>
    <xf numFmtId="3" fontId="42" fillId="0" borderId="0" xfId="0" applyNumberFormat="1" applyFont="1" applyFill="1" applyAlignment="1" applyProtection="1">
      <alignment wrapText="1"/>
    </xf>
    <xf numFmtId="3" fontId="14" fillId="0" borderId="0" xfId="0" applyNumberFormat="1" applyFont="1" applyBorder="1" applyAlignment="1" applyProtection="1">
      <alignment horizontal="left" vertical="center"/>
    </xf>
    <xf numFmtId="164" fontId="8" fillId="2" borderId="9" xfId="0" applyFont="1" applyFill="1" applyBorder="1" applyAlignment="1" applyProtection="1">
      <alignment horizontal="center" vertical="center"/>
    </xf>
    <xf numFmtId="164" fontId="8" fillId="2" borderId="5" xfId="0" applyFont="1" applyFill="1" applyBorder="1" applyAlignment="1" applyProtection="1">
      <alignment horizontal="center" vertical="center"/>
    </xf>
    <xf numFmtId="164" fontId="8" fillId="2" borderId="10" xfId="0" applyFont="1" applyFill="1" applyBorder="1" applyAlignment="1" applyProtection="1">
      <alignment horizontal="center" vertical="center"/>
    </xf>
    <xf numFmtId="164" fontId="12" fillId="2" borderId="6" xfId="0" applyFont="1" applyFill="1" applyBorder="1" applyAlignment="1" applyProtection="1">
      <alignment horizontal="center" vertical="center"/>
    </xf>
    <xf numFmtId="164" fontId="12" fillId="2" borderId="4" xfId="0" applyFont="1" applyFill="1" applyBorder="1" applyAlignment="1" applyProtection="1">
      <alignment horizontal="center" vertical="center"/>
    </xf>
    <xf numFmtId="164" fontId="12" fillId="2" borderId="7" xfId="0" applyFont="1" applyFill="1" applyBorder="1" applyAlignment="1" applyProtection="1">
      <alignment horizontal="center" vertical="center"/>
    </xf>
    <xf numFmtId="164" fontId="14" fillId="0" borderId="9" xfId="0" applyFont="1" applyFill="1" applyBorder="1" applyAlignment="1" applyProtection="1">
      <alignment horizontal="center" vertical="center"/>
    </xf>
    <xf numFmtId="164" fontId="14" fillId="0" borderId="5" xfId="0" applyFont="1" applyFill="1" applyBorder="1" applyAlignment="1" applyProtection="1">
      <alignment horizontal="center" vertical="center"/>
    </xf>
    <xf numFmtId="49" fontId="3" fillId="3" borderId="4" xfId="0" applyNumberFormat="1" applyFont="1" applyFill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vertical="center"/>
      <protection locked="0"/>
    </xf>
    <xf numFmtId="164" fontId="14" fillId="0" borderId="37" xfId="0" applyFont="1" applyFill="1" applyBorder="1" applyAlignment="1" applyProtection="1">
      <alignment horizontal="center" vertical="center"/>
    </xf>
    <xf numFmtId="164" fontId="14" fillId="0" borderId="30" xfId="0" applyFont="1" applyFill="1" applyBorder="1" applyAlignment="1" applyProtection="1">
      <alignment horizontal="center" vertical="center"/>
    </xf>
    <xf numFmtId="3" fontId="14" fillId="0" borderId="19" xfId="0" applyNumberFormat="1" applyFont="1" applyBorder="1" applyAlignment="1" applyProtection="1">
      <alignment horizontal="left" vertical="center" wrapText="1"/>
    </xf>
    <xf numFmtId="3" fontId="14" fillId="0" borderId="17" xfId="0" applyNumberFormat="1" applyFont="1" applyBorder="1" applyAlignment="1" applyProtection="1">
      <alignment horizontal="left" vertical="center" wrapText="1"/>
    </xf>
    <xf numFmtId="164" fontId="2" fillId="2" borderId="0" xfId="0" applyFont="1" applyFill="1" applyAlignment="1">
      <alignment horizontal="center" vertical="center" wrapText="1"/>
    </xf>
    <xf numFmtId="164" fontId="2" fillId="2" borderId="0" xfId="0" applyFont="1" applyFill="1" applyAlignment="1">
      <alignment horizontal="center" vertical="center"/>
    </xf>
    <xf numFmtId="164" fontId="1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12" fillId="0" borderId="0" xfId="0" applyFont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164" fontId="0" fillId="2" borderId="0" xfId="0" applyFill="1" applyBorder="1" applyAlignment="1"/>
    <xf numFmtId="164" fontId="0" fillId="2" borderId="11" xfId="0" applyFill="1" applyBorder="1" applyAlignment="1"/>
    <xf numFmtId="0" fontId="3" fillId="2" borderId="6" xfId="2" applyFont="1" applyFill="1" applyBorder="1" applyAlignment="1">
      <alignment horizontal="center" vertical="center"/>
    </xf>
    <xf numFmtId="164" fontId="0" fillId="2" borderId="4" xfId="0" applyFill="1" applyBorder="1" applyAlignment="1">
      <alignment vertical="center"/>
    </xf>
    <xf numFmtId="164" fontId="0" fillId="2" borderId="7" xfId="0" applyFill="1" applyBorder="1" applyAlignment="1">
      <alignment vertical="center"/>
    </xf>
    <xf numFmtId="0" fontId="17" fillId="2" borderId="9" xfId="2" applyFont="1" applyFill="1" applyBorder="1" applyAlignment="1"/>
    <xf numFmtId="164" fontId="0" fillId="2" borderId="5" xfId="0" applyFill="1" applyBorder="1" applyAlignment="1"/>
    <xf numFmtId="164" fontId="0" fillId="2" borderId="10" xfId="0" applyFill="1" applyBorder="1" applyAlignment="1"/>
    <xf numFmtId="164" fontId="21" fillId="2" borderId="0" xfId="0" applyFont="1" applyFill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 vertical="center"/>
    </xf>
    <xf numFmtId="164" fontId="22" fillId="0" borderId="0" xfId="0" applyFont="1" applyBorder="1" applyAlignment="1">
      <alignment horizontal="center"/>
    </xf>
    <xf numFmtId="164" fontId="2" fillId="0" borderId="16" xfId="0" applyFont="1" applyBorder="1" applyAlignment="1" applyProtection="1">
      <alignment horizontal="center" vertical="center" wrapText="1"/>
    </xf>
    <xf numFmtId="164" fontId="2" fillId="0" borderId="17" xfId="0" applyFont="1" applyBorder="1" applyAlignment="1" applyProtection="1">
      <alignment horizontal="center" vertical="center" wrapText="1"/>
    </xf>
    <xf numFmtId="164" fontId="2" fillId="0" borderId="16" xfId="0" applyFont="1" applyBorder="1" applyAlignment="1" applyProtection="1">
      <alignment horizontal="center" wrapText="1"/>
    </xf>
    <xf numFmtId="164" fontId="2" fillId="0" borderId="19" xfId="0" applyFont="1" applyBorder="1" applyAlignment="1" applyProtection="1">
      <alignment horizontal="center" wrapText="1"/>
    </xf>
    <xf numFmtId="164" fontId="2" fillId="0" borderId="17" xfId="0" applyFont="1" applyBorder="1" applyAlignment="1" applyProtection="1">
      <alignment horizontal="center" wrapText="1"/>
    </xf>
    <xf numFmtId="164" fontId="21" fillId="2" borderId="0" xfId="0" applyFont="1" applyFill="1" applyAlignment="1">
      <alignment horizontal="left" vertical="center" wrapText="1"/>
    </xf>
    <xf numFmtId="164" fontId="14" fillId="0" borderId="0" xfId="0" applyFont="1" applyBorder="1" applyAlignment="1">
      <alignment horizontal="left"/>
    </xf>
    <xf numFmtId="164" fontId="22" fillId="0" borderId="0" xfId="0" applyFont="1" applyBorder="1" applyAlignment="1">
      <alignment horizontal="left"/>
    </xf>
    <xf numFmtId="3" fontId="38" fillId="0" borderId="16" xfId="0" applyNumberFormat="1" applyFont="1" applyBorder="1" applyAlignment="1" applyProtection="1">
      <alignment horizontal="center" wrapText="1"/>
    </xf>
    <xf numFmtId="3" fontId="38" fillId="0" borderId="17" xfId="0" applyNumberFormat="1" applyFont="1" applyBorder="1" applyAlignment="1" applyProtection="1">
      <alignment horizontal="center" wrapText="1"/>
    </xf>
    <xf numFmtId="3" fontId="41" fillId="0" borderId="19" xfId="0" applyNumberFormat="1" applyFont="1" applyBorder="1" applyAlignment="1" applyProtection="1">
      <alignment horizontal="center" wrapText="1"/>
    </xf>
    <xf numFmtId="164" fontId="0" fillId="0" borderId="17" xfId="0" applyBorder="1" applyAlignment="1">
      <alignment horizontal="center" wrapText="1"/>
    </xf>
    <xf numFmtId="3" fontId="41" fillId="0" borderId="16" xfId="0" applyNumberFormat="1" applyFont="1" applyBorder="1" applyAlignment="1" applyProtection="1">
      <alignment horizontal="center" wrapText="1"/>
    </xf>
    <xf numFmtId="3" fontId="41" fillId="0" borderId="17" xfId="0" applyNumberFormat="1" applyFont="1" applyBorder="1" applyAlignment="1" applyProtection="1">
      <alignment horizontal="center" wrapText="1"/>
    </xf>
    <xf numFmtId="3" fontId="2" fillId="0" borderId="16" xfId="0" applyNumberFormat="1" applyFont="1" applyBorder="1" applyAlignment="1" applyProtection="1">
      <alignment horizontal="center" wrapText="1"/>
    </xf>
    <xf numFmtId="3" fontId="2" fillId="0" borderId="19" xfId="0" applyNumberFormat="1" applyFont="1" applyBorder="1" applyAlignment="1" applyProtection="1">
      <alignment horizontal="center" wrapText="1"/>
    </xf>
    <xf numFmtId="3" fontId="2" fillId="0" borderId="17" xfId="0" applyNumberFormat="1" applyFont="1" applyBorder="1" applyAlignment="1" applyProtection="1">
      <alignment horizontal="center" wrapText="1"/>
    </xf>
    <xf numFmtId="3" fontId="38" fillId="0" borderId="19" xfId="0" applyNumberFormat="1" applyFont="1" applyBorder="1" applyAlignment="1" applyProtection="1">
      <alignment horizontal="center" wrapText="1"/>
    </xf>
  </cellXfs>
  <cellStyles count="3">
    <cellStyle name="Standard" xfId="0" builtinId="0"/>
    <cellStyle name="Standard_Kalkausw_Arbeitszeit" xfId="1"/>
    <cellStyle name="Standard_Übersich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8000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802050386201015"/>
          <c:y val="0.31579025402054639"/>
          <c:w val="0.4649749650333358"/>
          <c:h val="0.3684219630239707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92-4681-A217-AF330E97DA63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292-4681-A217-AF330E97DA63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292-4681-A217-AF330E97DA63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292-4681-A217-AF330E97DA63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292-4681-A217-AF330E97DA6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292-4681-A217-AF330E97DA63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292-4681-A217-AF330E97DA63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292-4681-A217-AF330E97DA6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292-4681-A217-AF330E97DA6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292-4681-A217-AF330E97DA6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292-4681-A217-AF330E97DA63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1292-4681-A217-AF330E97DA63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1292-4681-A217-AF330E97DA63}"/>
              </c:ext>
            </c:extLst>
          </c:dPt>
          <c:dLbls>
            <c:dLbl>
              <c:idx val="0"/>
              <c:layout>
                <c:manualLayout>
                  <c:x val="-7.4278848159513135E-3"/>
                  <c:y val="9.58342362910146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292-4681-A217-AF330E97DA63}"/>
                </c:ext>
              </c:extLst>
            </c:dLbl>
            <c:dLbl>
              <c:idx val="1"/>
              <c:layout>
                <c:manualLayout>
                  <c:x val="-3.6180551262494101E-2"/>
                  <c:y val="-0.194656614274027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92-4681-A217-AF330E97DA63}"/>
                </c:ext>
              </c:extLst>
            </c:dLbl>
            <c:dLbl>
              <c:idx val="2"/>
              <c:layout>
                <c:manualLayout>
                  <c:x val="-1.3658322958438506E-2"/>
                  <c:y val="-0.142024905270603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292-4681-A217-AF330E97DA63}"/>
                </c:ext>
              </c:extLst>
            </c:dLbl>
            <c:dLbl>
              <c:idx val="3"/>
              <c:layout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292-4681-A217-AF330E97DA63}"/>
                </c:ext>
              </c:extLst>
            </c:dLbl>
            <c:dLbl>
              <c:idx val="4"/>
              <c:layout>
                <c:manualLayout>
                  <c:x val="2.8615388207398916E-2"/>
                  <c:y val="-0.225021061776003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292-4681-A217-AF330E97DA63}"/>
                </c:ext>
              </c:extLst>
            </c:dLbl>
            <c:dLbl>
              <c:idx val="6"/>
              <c:layout>
                <c:manualLayout>
                  <c:x val="2.4976289009257347E-2"/>
                  <c:y val="-6.91502312658618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292-4681-A217-AF330E97DA63}"/>
                </c:ext>
              </c:extLst>
            </c:dLbl>
            <c:dLbl>
              <c:idx val="7"/>
              <c:layout>
                <c:manualLayout>
                  <c:x val="2.8561057625811829E-3"/>
                  <c:y val="-9.54660857675740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292-4681-A217-AF330E97DA63}"/>
                </c:ext>
              </c:extLst>
            </c:dLbl>
            <c:dLbl>
              <c:idx val="8"/>
              <c:layout>
                <c:manualLayout>
                  <c:x val="-1.4463970056525367E-2"/>
                  <c:y val="-0.208826689774949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292-4681-A217-AF330E97DA63}"/>
                </c:ext>
              </c:extLst>
            </c:dLbl>
            <c:dLbl>
              <c:idx val="9"/>
              <c:layout>
                <c:manualLayout>
                  <c:x val="3.5335028949500101E-2"/>
                  <c:y val="-0.220972468775739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292-4681-A217-AF330E97DA63}"/>
                </c:ext>
              </c:extLst>
            </c:dLbl>
            <c:dLbl>
              <c:idx val="10"/>
              <c:layout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292-4681-A217-AF330E97DA63}"/>
                </c:ext>
              </c:extLst>
            </c:dLbl>
            <c:dLbl>
              <c:idx val="11"/>
              <c:layout>
                <c:manualLayout>
                  <c:x val="6.5985103874011885E-3"/>
                  <c:y val="-0.142024905270603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292-4681-A217-AF330E97DA63}"/>
                </c:ext>
              </c:extLst>
            </c:dLbl>
            <c:dLbl>
              <c:idx val="12"/>
              <c:layout>
                <c:manualLayout>
                  <c:x val="6.4481980664427382E-2"/>
                  <c:y val="-7.52231207662569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292-4681-A217-AF330E97DA63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2000001487152121"/>
                  <c:y val="1.21457790007902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292-4681-A217-AF330E97DA6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HHAufwand!$B$40:$B$52</c:f>
              <c:strCache>
                <c:ptCount val="13"/>
                <c:pt idx="0">
                  <c:v>Nahrungs-, Genussmittel, Hh.-, Verbrauchsartikel</c:v>
                </c:pt>
                <c:pt idx="1">
                  <c:v>Maschinen, Geräte</c:v>
                </c:pt>
                <c:pt idx="2">
                  <c:v>Löhne, Vergabe</c:v>
                </c:pt>
                <c:pt idx="3">
                  <c:v>Wohnen</c:v>
                </c:pt>
                <c:pt idx="4">
                  <c:v>Bekleidung</c:v>
                </c:pt>
                <c:pt idx="5">
                  <c:v>Freizeit, Bildung, Geschenke</c:v>
                </c:pt>
                <c:pt idx="6">
                  <c:v>Verkehr</c:v>
                </c:pt>
                <c:pt idx="7">
                  <c:v>Priv. Pflichtversicherungen</c:v>
                </c:pt>
                <c:pt idx="8">
                  <c:v>Freiw. Priv. Versicherungen</c:v>
                </c:pt>
                <c:pt idx="9">
                  <c:v>Steuern, Abgaben</c:v>
                </c:pt>
                <c:pt idx="10">
                  <c:v>Altenteil</c:v>
                </c:pt>
                <c:pt idx="11">
                  <c:v>Sonstiges</c:v>
                </c:pt>
                <c:pt idx="12">
                  <c:v>Außerordentlicher Aufwand</c:v>
                </c:pt>
              </c:strCache>
            </c:strRef>
          </c:cat>
          <c:val>
            <c:numRef>
              <c:f>HHAufwand!$E$40:$E$52</c:f>
              <c:numCache>
                <c:formatCode>0.00_)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292-4681-A217-AF330E97D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hPercent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85135509660073"/>
          <c:y val="0.22687239919815347"/>
          <c:w val="0.40792610436830357"/>
          <c:h val="0.4559474430487160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15"/>
            <c:spPr>
              <a:pattFill prst="ltDnDi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C0C0C0" mc:Ignorable="a14" a14:legacySpreadsheetColorIndex="22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84-4C1D-8A87-D4CE38C5C8BE}"/>
              </c:ext>
            </c:extLst>
          </c:dPt>
          <c:dPt>
            <c:idx val="1"/>
            <c:bubble3D val="0"/>
            <c:spPr>
              <a:pattFill prst="ltVert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C0C0C0" mc:Ignorable="a14" a14:legacySpreadsheetColorIndex="22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84-4C1D-8A87-D4CE38C5C8BE}"/>
              </c:ext>
            </c:extLst>
          </c:dPt>
          <c:dPt>
            <c:idx val="2"/>
            <c:bubble3D val="0"/>
            <c:spPr>
              <a:pattFill prst="dkHorz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969696" mc:Ignorable="a14" a14:legacySpreadsheetColorIndex="5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E84-4C1D-8A87-D4CE38C5C8BE}"/>
              </c:ext>
            </c:extLst>
          </c:dPt>
          <c:dPt>
            <c:idx val="3"/>
            <c:bubble3D val="0"/>
            <c:spPr>
              <a:pattFill prst="smCheck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969696" mc:Ignorable="a14" a14:legacySpreadsheetColorIndex="5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E84-4C1D-8A87-D4CE38C5C8BE}"/>
              </c:ext>
            </c:extLst>
          </c:dPt>
          <c:dPt>
            <c:idx val="4"/>
            <c:bubble3D val="0"/>
            <c:spPr>
              <a:pattFill prst="pct25">
                <a:fgClr>
                  <a:srgbClr xmlns:mc="http://schemas.openxmlformats.org/markup-compatibility/2006" xmlns:a14="http://schemas.microsoft.com/office/drawing/2010/main" val="C0C0C0" mc:Ignorable="a14" a14:legacySpreadsheetColorIndex="2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E84-4C1D-8A87-D4CE38C5C8B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E84-4C1D-8A87-D4CE38C5C8BE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E84-4C1D-8A87-D4CE38C5C8BE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E84-4C1D-8A87-D4CE38C5C8B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E84-4C1D-8A87-D4CE38C5C8BE}"/>
              </c:ext>
            </c:extLst>
          </c:dPt>
          <c:dLbls>
            <c:dLbl>
              <c:idx val="1"/>
              <c:layout>
                <c:manualLayout>
                  <c:x val="-4.770253699904508E-2"/>
                  <c:y val="-8.67058537389073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84-4C1D-8A87-D4CE38C5C8BE}"/>
                </c:ext>
              </c:extLst>
            </c:dLbl>
            <c:dLbl>
              <c:idx val="2"/>
              <c:layout>
                <c:manualLayout>
                  <c:x val="-1.0245576581926147E-2"/>
                  <c:y val="-0.161595771920822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84-4C1D-8A87-D4CE38C5C8BE}"/>
                </c:ext>
              </c:extLst>
            </c:dLbl>
            <c:dLbl>
              <c:idx val="3"/>
              <c:layout>
                <c:manualLayout>
                  <c:x val="-6.9110751145174893E-3"/>
                  <c:y val="-0.119745523525046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E84-4C1D-8A87-D4CE38C5C8BE}"/>
                </c:ext>
              </c:extLst>
            </c:dLbl>
            <c:dLbl>
              <c:idx val="4"/>
              <c:layout>
                <c:manualLayout>
                  <c:x val="-3.6714319547891338E-3"/>
                  <c:y val="-8.23005644340888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E84-4C1D-8A87-D4CE38C5C8BE}"/>
                </c:ext>
              </c:extLst>
            </c:dLbl>
            <c:dLbl>
              <c:idx val="5"/>
              <c:layout>
                <c:manualLayout>
                  <c:x val="1.3098365955447722E-2"/>
                  <c:y val="-6.9084696519633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E84-4C1D-8A87-D4CE38C5C8BE}"/>
                </c:ext>
              </c:extLst>
            </c:dLbl>
            <c:dLbl>
              <c:idx val="6"/>
              <c:layout>
                <c:manualLayout>
                  <c:x val="3.0439797985639616E-2"/>
                  <c:y val="-8.89084983913166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E84-4C1D-8A87-D4CE38C5C8BE}"/>
                </c:ext>
              </c:extLst>
            </c:dLbl>
            <c:dLbl>
              <c:idx val="7"/>
              <c:layout>
                <c:manualLayout>
                  <c:x val="0.15744705748489046"/>
                  <c:y val="-2.50318034714481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E84-4C1D-8A87-D4CE38C5C8BE}"/>
                </c:ext>
              </c:extLst>
            </c:dLbl>
            <c:dLbl>
              <c:idx val="8"/>
              <c:layout>
                <c:manualLayout>
                  <c:x val="5.4702029776699919E-2"/>
                  <c:y val="5.64660486676943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E84-4C1D-8A87-D4CE38C5C8B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HHEinkommen!$B$35:$B$43</c:f>
              <c:strCache>
                <c:ptCount val="8"/>
                <c:pt idx="0">
                  <c:v>Landwirtschaft</c:v>
                </c:pt>
                <c:pt idx="1">
                  <c:v>Nebenbetriebe</c:v>
                </c:pt>
                <c:pt idx="2">
                  <c:v>Bruttolohn, - gehalt</c:v>
                </c:pt>
                <c:pt idx="3">
                  <c:v>Staatl. Übertragungen</c:v>
                </c:pt>
                <c:pt idx="4">
                  <c:v>Zinsen, Dividenden</c:v>
                </c:pt>
                <c:pt idx="5">
                  <c:v>Vermietung, Verpachtung</c:v>
                </c:pt>
                <c:pt idx="6">
                  <c:v>Steuerrückerstattung</c:v>
                </c:pt>
                <c:pt idx="7">
                  <c:v>Sonstige Einkommen</c:v>
                </c:pt>
              </c:strCache>
            </c:strRef>
          </c:cat>
          <c:val>
            <c:numRef>
              <c:f>HHEinkommen!$E$35:$E$43</c:f>
              <c:numCache>
                <c:formatCode>0.00_)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E84-4C1D-8A87-D4CE38C5C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800"/>
              <a:t>Haushaltsaufwand € pro Jahr</a:t>
            </a:r>
          </a:p>
        </c:rich>
      </c:tx>
      <c:layout>
        <c:manualLayout>
          <c:xMode val="edge"/>
          <c:yMode val="edge"/>
          <c:x val="0.37190084098253778"/>
          <c:y val="2.706410360347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88503062920839"/>
          <c:y val="0.10810811089459266"/>
          <c:w val="0.80214571448048066"/>
          <c:h val="0.590371636838439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'Horizontalvergleich HHAufwand'!$C$8</c:f>
              <c:strCache>
                <c:ptCount val="1"/>
                <c:pt idx="0">
                  <c:v>Eigener Haushalt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('Horizontalvergleich HHAufwand'!$B$10:$B$25,'Horizontalvergleich HHAufwand'!$B$27)</c:f>
              <c:strCache>
                <c:ptCount val="17"/>
                <c:pt idx="0">
                  <c:v>Ernährung (LM, Naturalentn., Genussmittel, Außerhaus) </c:v>
                </c:pt>
                <c:pt idx="1">
                  <c:v>Haushalt (Ge-,Verbrauchs-artikel, Reinigung, Körperpflege)</c:v>
                </c:pt>
                <c:pt idx="2">
                  <c:v>Maschinen, Geräte</c:v>
                </c:pt>
                <c:pt idx="3">
                  <c:v>Löhne, Vergabe</c:v>
                </c:pt>
                <c:pt idx="4">
                  <c:v>Wohnen</c:v>
                </c:pt>
                <c:pt idx="5">
                  <c:v>Bekleidung</c:v>
                </c:pt>
                <c:pt idx="6">
                  <c:v>Freizeit, Bildung, Geschenke</c:v>
                </c:pt>
                <c:pt idx="7">
                  <c:v>Verkehr</c:v>
                </c:pt>
                <c:pt idx="8">
                  <c:v>Lebenshaltungsaufwand</c:v>
                </c:pt>
                <c:pt idx="9">
                  <c:v>Priv. Pflichtversicherungen</c:v>
                </c:pt>
                <c:pt idx="10">
                  <c:v>Freiw. Priv. Versicherungen</c:v>
                </c:pt>
                <c:pt idx="11">
                  <c:v>Versicherungen gesamt</c:v>
                </c:pt>
                <c:pt idx="12">
                  <c:v>Steuern, Abgaben</c:v>
                </c:pt>
                <c:pt idx="13">
                  <c:v>Altenteil</c:v>
                </c:pt>
                <c:pt idx="14">
                  <c:v>Sonstiges</c:v>
                </c:pt>
                <c:pt idx="15">
                  <c:v>Außerordentlicher Aufwand</c:v>
                </c:pt>
                <c:pt idx="16">
                  <c:v>Projekte/Vermögensbildung</c:v>
                </c:pt>
              </c:strCache>
            </c:strRef>
          </c:cat>
          <c:val>
            <c:numRef>
              <c:f>('Horizontalvergleich HHAufwand'!$C$10:$C$25,'Horizontalvergleich HHAufwand'!$C$27)</c:f>
              <c:numCache>
                <c:formatCode>#,##0_)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D-407C-A349-EA71A45C650D}"/>
            </c:ext>
          </c:extLst>
        </c:ser>
        <c:ser>
          <c:idx val="1"/>
          <c:order val="1"/>
          <c:tx>
            <c:strRef>
              <c:f>'Horizontalvergleich HHAufwand'!$D$8</c:f>
              <c:strCache>
                <c:ptCount val="1"/>
                <c:pt idx="0">
                  <c:v>Landw. Vergleichshaushalt</c:v>
                </c:pt>
              </c:strCache>
            </c:strRef>
          </c:tx>
          <c:spPr>
            <a:pattFill prst="narVert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('Horizontalvergleich HHAufwand'!$B$10:$B$25,'Horizontalvergleich HHAufwand'!$B$27)</c:f>
              <c:strCache>
                <c:ptCount val="17"/>
                <c:pt idx="0">
                  <c:v>Ernährung (LM, Naturalentn., Genussmittel, Außerhaus) </c:v>
                </c:pt>
                <c:pt idx="1">
                  <c:v>Haushalt (Ge-,Verbrauchs-artikel, Reinigung, Körperpflege)</c:v>
                </c:pt>
                <c:pt idx="2">
                  <c:v>Maschinen, Geräte</c:v>
                </c:pt>
                <c:pt idx="3">
                  <c:v>Löhne, Vergabe</c:v>
                </c:pt>
                <c:pt idx="4">
                  <c:v>Wohnen</c:v>
                </c:pt>
                <c:pt idx="5">
                  <c:v>Bekleidung</c:v>
                </c:pt>
                <c:pt idx="6">
                  <c:v>Freizeit, Bildung, Geschenke</c:v>
                </c:pt>
                <c:pt idx="7">
                  <c:v>Verkehr</c:v>
                </c:pt>
                <c:pt idx="8">
                  <c:v>Lebenshaltungsaufwand</c:v>
                </c:pt>
                <c:pt idx="9">
                  <c:v>Priv. Pflichtversicherungen</c:v>
                </c:pt>
                <c:pt idx="10">
                  <c:v>Freiw. Priv. Versicherungen</c:v>
                </c:pt>
                <c:pt idx="11">
                  <c:v>Versicherungen gesamt</c:v>
                </c:pt>
                <c:pt idx="12">
                  <c:v>Steuern, Abgaben</c:v>
                </c:pt>
                <c:pt idx="13">
                  <c:v>Altenteil</c:v>
                </c:pt>
                <c:pt idx="14">
                  <c:v>Sonstiges</c:v>
                </c:pt>
                <c:pt idx="15">
                  <c:v>Außerordentlicher Aufwand</c:v>
                </c:pt>
                <c:pt idx="16">
                  <c:v>Projekte/Vermögensbildung</c:v>
                </c:pt>
              </c:strCache>
            </c:strRef>
          </c:cat>
          <c:val>
            <c:numRef>
              <c:f>('Horizontalvergleich HHAufwand'!$D$10:$D$25,'Horizontalvergleich HHAufwand'!$D$27)</c:f>
              <c:numCache>
                <c:formatCode>#,##0_)</c:formatCode>
                <c:ptCount val="17"/>
                <c:pt idx="0">
                  <c:v>6344</c:v>
                </c:pt>
                <c:pt idx="2">
                  <c:v>1864</c:v>
                </c:pt>
                <c:pt idx="3">
                  <c:v>0</c:v>
                </c:pt>
                <c:pt idx="4">
                  <c:v>3503</c:v>
                </c:pt>
                <c:pt idx="5">
                  <c:v>1512</c:v>
                </c:pt>
                <c:pt idx="6">
                  <c:v>3086</c:v>
                </c:pt>
                <c:pt idx="7">
                  <c:v>3356</c:v>
                </c:pt>
                <c:pt idx="8">
                  <c:v>26970</c:v>
                </c:pt>
                <c:pt idx="9">
                  <c:v>8509</c:v>
                </c:pt>
                <c:pt idx="10">
                  <c:v>3647</c:v>
                </c:pt>
                <c:pt idx="11">
                  <c:v>12156</c:v>
                </c:pt>
                <c:pt idx="12">
                  <c:v>3804</c:v>
                </c:pt>
                <c:pt idx="13">
                  <c:v>2847</c:v>
                </c:pt>
                <c:pt idx="14">
                  <c:v>2519</c:v>
                </c:pt>
                <c:pt idx="15">
                  <c:v>4786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D-407C-A349-EA71A45C650D}"/>
            </c:ext>
          </c:extLst>
        </c:ser>
        <c:ser>
          <c:idx val="2"/>
          <c:order val="2"/>
          <c:tx>
            <c:strRef>
              <c:f>'Horizontalvergleich HHAufwand'!$E$8</c:f>
              <c:strCache>
                <c:ptCount val="1"/>
                <c:pt idx="0">
                  <c:v>Vergleichshaushalt</c:v>
                </c:pt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FFFF00" mc:Ignorable="a14" a14:legacySpreadsheetColorIndex="1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('Horizontalvergleich HHAufwand'!$B$10:$B$25,'Horizontalvergleich HHAufwand'!$B$27)</c:f>
              <c:strCache>
                <c:ptCount val="17"/>
                <c:pt idx="0">
                  <c:v>Ernährung (LM, Naturalentn., Genussmittel, Außerhaus) </c:v>
                </c:pt>
                <c:pt idx="1">
                  <c:v>Haushalt (Ge-,Verbrauchs-artikel, Reinigung, Körperpflege)</c:v>
                </c:pt>
                <c:pt idx="2">
                  <c:v>Maschinen, Geräte</c:v>
                </c:pt>
                <c:pt idx="3">
                  <c:v>Löhne, Vergabe</c:v>
                </c:pt>
                <c:pt idx="4">
                  <c:v>Wohnen</c:v>
                </c:pt>
                <c:pt idx="5">
                  <c:v>Bekleidung</c:v>
                </c:pt>
                <c:pt idx="6">
                  <c:v>Freizeit, Bildung, Geschenke</c:v>
                </c:pt>
                <c:pt idx="7">
                  <c:v>Verkehr</c:v>
                </c:pt>
                <c:pt idx="8">
                  <c:v>Lebenshaltungsaufwand</c:v>
                </c:pt>
                <c:pt idx="9">
                  <c:v>Priv. Pflichtversicherungen</c:v>
                </c:pt>
                <c:pt idx="10">
                  <c:v>Freiw. Priv. Versicherungen</c:v>
                </c:pt>
                <c:pt idx="11">
                  <c:v>Versicherungen gesamt</c:v>
                </c:pt>
                <c:pt idx="12">
                  <c:v>Steuern, Abgaben</c:v>
                </c:pt>
                <c:pt idx="13">
                  <c:v>Altenteil</c:v>
                </c:pt>
                <c:pt idx="14">
                  <c:v>Sonstiges</c:v>
                </c:pt>
                <c:pt idx="15">
                  <c:v>Außerordentlicher Aufwand</c:v>
                </c:pt>
                <c:pt idx="16">
                  <c:v>Projekte/Vermögensbildung</c:v>
                </c:pt>
              </c:strCache>
            </c:strRef>
          </c:cat>
          <c:val>
            <c:numRef>
              <c:f>('Horizontalvergleich HHAufwand'!$E$10:$E$25,'Horizontalvergleich HHAufwand'!$E$27)</c:f>
              <c:numCache>
                <c:formatCode>#,##0_)</c:formatCode>
                <c:ptCount val="17"/>
                <c:pt idx="0">
                  <c:v>8772</c:v>
                </c:pt>
                <c:pt idx="1">
                  <c:v>6036</c:v>
                </c:pt>
                <c:pt idx="2">
                  <c:v>0</c:v>
                </c:pt>
                <c:pt idx="3">
                  <c:v>0</c:v>
                </c:pt>
                <c:pt idx="4">
                  <c:v>14148</c:v>
                </c:pt>
                <c:pt idx="5">
                  <c:v>2592</c:v>
                </c:pt>
                <c:pt idx="6">
                  <c:v>6012</c:v>
                </c:pt>
                <c:pt idx="7">
                  <c:v>7920</c:v>
                </c:pt>
                <c:pt idx="8">
                  <c:v>45480</c:v>
                </c:pt>
                <c:pt idx="9">
                  <c:v>11676</c:v>
                </c:pt>
                <c:pt idx="10">
                  <c:v>2184</c:v>
                </c:pt>
                <c:pt idx="11">
                  <c:v>13860</c:v>
                </c:pt>
                <c:pt idx="12">
                  <c:v>12012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AD-407C-A349-EA71A45C6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23911552"/>
        <c:axId val="123913344"/>
      </c:barChart>
      <c:catAx>
        <c:axId val="12391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391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913344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"/>
              <a:lstStyle/>
              <a:p>
                <a:pPr algn="l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400"/>
                  <a:t>€</a:t>
                </a:r>
              </a:p>
            </c:rich>
          </c:tx>
          <c:layout>
            <c:manualLayout>
              <c:xMode val="edge"/>
              <c:yMode val="edge"/>
              <c:x val="0.11721622289317436"/>
              <c:y val="4.05405763673480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391155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66165553951278"/>
          <c:y val="0.88374820816037392"/>
          <c:w val="0.84571754092028117"/>
          <c:h val="8.08081827766866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800"/>
              <a:t>Haushaltsaufwand € pro Monat und pro Jahr (EVS)</a:t>
            </a:r>
          </a:p>
        </c:rich>
      </c:tx>
      <c:layout>
        <c:manualLayout>
          <c:xMode val="edge"/>
          <c:yMode val="edge"/>
          <c:x val="0.30403255067922713"/>
          <c:y val="4.65917227032837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36812210489192"/>
          <c:y val="0.10596402261250562"/>
          <c:w val="0.83126835405264266"/>
          <c:h val="0.6010919141409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'LWR17_EVS18_ HHAufwa (2'!$O$8</c:f>
              <c:strCache>
                <c:ptCount val="1"/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('LWR17_EVS18_ HHAufwa (2'!$C$12:$C$35,'LWR17_EVS18_ HHAufwa (2'!$C$37)</c:f>
              <c:strCache>
                <c:ptCount val="25"/>
                <c:pt idx="1">
                  <c:v>Gesundheit</c:v>
                </c:pt>
                <c:pt idx="2">
                  <c:v>Innenausstattung,Hhgegenstände</c:v>
                </c:pt>
                <c:pt idx="3">
                  <c:v>andere Waren, DL Gesundheit,Körperpflege</c:v>
                </c:pt>
                <c:pt idx="4">
                  <c:v>Su. Haushalt, Gesundheit, Pflege</c:v>
                </c:pt>
                <c:pt idx="5">
                  <c:v>Maschinen, Geräte</c:v>
                </c:pt>
                <c:pt idx="6">
                  <c:v>Löhne, Vergabe</c:v>
                </c:pt>
                <c:pt idx="7">
                  <c:v>Wohnen</c:v>
                </c:pt>
                <c:pt idx="8">
                  <c:v>Bekleidung</c:v>
                </c:pt>
                <c:pt idx="9">
                  <c:v>Freizeit, Bildung, Geschenke</c:v>
                </c:pt>
                <c:pt idx="10">
                  <c:v>Bildungswesen</c:v>
                </c:pt>
                <c:pt idx="11">
                  <c:v>Übernachtungen</c:v>
                </c:pt>
                <c:pt idx="12">
                  <c:v>Su. Freizeit, Bildung</c:v>
                </c:pt>
                <c:pt idx="13">
                  <c:v>Verkehr</c:v>
                </c:pt>
                <c:pt idx="14">
                  <c:v>DL Post, Telekommunikation</c:v>
                </c:pt>
                <c:pt idx="15">
                  <c:v>Su. Verkehr</c:v>
                </c:pt>
                <c:pt idx="16">
                  <c:v>Lebenshaltungsaufwand</c:v>
                </c:pt>
                <c:pt idx="17">
                  <c:v>Priv. Pflichtversicherungen</c:v>
                </c:pt>
                <c:pt idx="18">
                  <c:v>Freiw. Priv. Versicherungen</c:v>
                </c:pt>
                <c:pt idx="19">
                  <c:v>Versicherungen gesamt</c:v>
                </c:pt>
                <c:pt idx="20">
                  <c:v>Steuern, Abgaben</c:v>
                </c:pt>
                <c:pt idx="21">
                  <c:v>Altenteil</c:v>
                </c:pt>
                <c:pt idx="22">
                  <c:v>Sonstiges</c:v>
                </c:pt>
                <c:pt idx="23">
                  <c:v>Außerordentlicher Aufwand</c:v>
                </c:pt>
                <c:pt idx="24">
                  <c:v>Projekte/Vermögensbildung</c:v>
                </c:pt>
              </c:strCache>
            </c:strRef>
          </c:cat>
          <c:val>
            <c:numRef>
              <c:f>('LWR17_EVS18_ HHAufwa (2'!$O$12:$O$35,'LWR17_EVS18_ HHAufwa (2'!$O$37)</c:f>
            </c:numRef>
          </c:val>
          <c:extLst>
            <c:ext xmlns:c16="http://schemas.microsoft.com/office/drawing/2014/chart" uri="{C3380CC4-5D6E-409C-BE32-E72D297353CC}">
              <c16:uniqueId val="{00000000-4053-41F2-8AD4-412B5ABBC122}"/>
            </c:ext>
          </c:extLst>
        </c:ser>
        <c:ser>
          <c:idx val="1"/>
          <c:order val="1"/>
          <c:tx>
            <c:strRef>
              <c:f>'LWR17_EVS18_ HHAufwa (2'!$P$8</c:f>
              <c:strCache>
                <c:ptCount val="1"/>
                <c:pt idx="0">
                  <c:v>HH Aufwand je Monat</c:v>
                </c:pt>
              </c:strCache>
            </c:strRef>
          </c:tx>
          <c:spPr>
            <a:pattFill prst="narVert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('LWR17_EVS18_ HHAufwa (2'!$C$12:$C$35,'LWR17_EVS18_ HHAufwa (2'!$C$37)</c:f>
              <c:strCache>
                <c:ptCount val="25"/>
                <c:pt idx="1">
                  <c:v>Gesundheit</c:v>
                </c:pt>
                <c:pt idx="2">
                  <c:v>Innenausstattung,Hhgegenstände</c:v>
                </c:pt>
                <c:pt idx="3">
                  <c:v>andere Waren, DL Gesundheit,Körperpflege</c:v>
                </c:pt>
                <c:pt idx="4">
                  <c:v>Su. Haushalt, Gesundheit, Pflege</c:v>
                </c:pt>
                <c:pt idx="5">
                  <c:v>Maschinen, Geräte</c:v>
                </c:pt>
                <c:pt idx="6">
                  <c:v>Löhne, Vergabe</c:v>
                </c:pt>
                <c:pt idx="7">
                  <c:v>Wohnen</c:v>
                </c:pt>
                <c:pt idx="8">
                  <c:v>Bekleidung</c:v>
                </c:pt>
                <c:pt idx="9">
                  <c:v>Freizeit, Bildung, Geschenke</c:v>
                </c:pt>
                <c:pt idx="10">
                  <c:v>Bildungswesen</c:v>
                </c:pt>
                <c:pt idx="11">
                  <c:v>Übernachtungen</c:v>
                </c:pt>
                <c:pt idx="12">
                  <c:v>Su. Freizeit, Bildung</c:v>
                </c:pt>
                <c:pt idx="13">
                  <c:v>Verkehr</c:v>
                </c:pt>
                <c:pt idx="14">
                  <c:v>DL Post, Telekommunikation</c:v>
                </c:pt>
                <c:pt idx="15">
                  <c:v>Su. Verkehr</c:v>
                </c:pt>
                <c:pt idx="16">
                  <c:v>Lebenshaltungsaufwand</c:v>
                </c:pt>
                <c:pt idx="17">
                  <c:v>Priv. Pflichtversicherungen</c:v>
                </c:pt>
                <c:pt idx="18">
                  <c:v>Freiw. Priv. Versicherungen</c:v>
                </c:pt>
                <c:pt idx="19">
                  <c:v>Versicherungen gesamt</c:v>
                </c:pt>
                <c:pt idx="20">
                  <c:v>Steuern, Abgaben</c:v>
                </c:pt>
                <c:pt idx="21">
                  <c:v>Altenteil</c:v>
                </c:pt>
                <c:pt idx="22">
                  <c:v>Sonstiges</c:v>
                </c:pt>
                <c:pt idx="23">
                  <c:v>Außerordentlicher Aufwand</c:v>
                </c:pt>
                <c:pt idx="24">
                  <c:v>Projekte/Vermögensbildung</c:v>
                </c:pt>
              </c:strCache>
            </c:strRef>
          </c:cat>
          <c:val>
            <c:numRef>
              <c:f>('LWR17_EVS18_ HHAufwa (2'!$P$12:$P$35,'LWR17_EVS18_ HHAufwa (2'!$P$37)</c:f>
              <c:numCache>
                <c:formatCode>#,##0</c:formatCode>
                <c:ptCount val="25"/>
                <c:pt idx="0">
                  <c:v>790</c:v>
                </c:pt>
                <c:pt idx="1">
                  <c:v>127</c:v>
                </c:pt>
                <c:pt idx="2">
                  <c:v>201</c:v>
                </c:pt>
                <c:pt idx="3">
                  <c:v>158</c:v>
                </c:pt>
                <c:pt idx="4">
                  <c:v>486</c:v>
                </c:pt>
                <c:pt idx="5">
                  <c:v>0</c:v>
                </c:pt>
                <c:pt idx="6">
                  <c:v>0</c:v>
                </c:pt>
                <c:pt idx="7">
                  <c:v>1270</c:v>
                </c:pt>
                <c:pt idx="8">
                  <c:v>226</c:v>
                </c:pt>
                <c:pt idx="9">
                  <c:v>458</c:v>
                </c:pt>
                <c:pt idx="10">
                  <c:v>111</c:v>
                </c:pt>
                <c:pt idx="11">
                  <c:v>83</c:v>
                </c:pt>
                <c:pt idx="12">
                  <c:v>652</c:v>
                </c:pt>
                <c:pt idx="13">
                  <c:v>762</c:v>
                </c:pt>
                <c:pt idx="14">
                  <c:v>97</c:v>
                </c:pt>
                <c:pt idx="15">
                  <c:v>859</c:v>
                </c:pt>
                <c:pt idx="16">
                  <c:v>4283</c:v>
                </c:pt>
                <c:pt idx="17">
                  <c:v>1157</c:v>
                </c:pt>
                <c:pt idx="18">
                  <c:v>118</c:v>
                </c:pt>
                <c:pt idx="19">
                  <c:v>1275</c:v>
                </c:pt>
                <c:pt idx="20">
                  <c:v>1252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53-41F2-8AD4-412B5ABBC122}"/>
            </c:ext>
          </c:extLst>
        </c:ser>
        <c:ser>
          <c:idx val="2"/>
          <c:order val="2"/>
          <c:tx>
            <c:strRef>
              <c:f>'LWR17_EVS18_ HHAufwa (2'!$Q$8</c:f>
              <c:strCache>
                <c:ptCount val="1"/>
                <c:pt idx="0">
                  <c:v>HH Aufwand je Jahr</c:v>
                </c:pt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FFFF00" mc:Ignorable="a14" a14:legacySpreadsheetColorIndex="1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('LWR17_EVS18_ HHAufwa (2'!$C$12:$C$35,'LWR17_EVS18_ HHAufwa (2'!$C$37)</c:f>
              <c:strCache>
                <c:ptCount val="25"/>
                <c:pt idx="1">
                  <c:v>Gesundheit</c:v>
                </c:pt>
                <c:pt idx="2">
                  <c:v>Innenausstattung,Hhgegenstände</c:v>
                </c:pt>
                <c:pt idx="3">
                  <c:v>andere Waren, DL Gesundheit,Körperpflege</c:v>
                </c:pt>
                <c:pt idx="4">
                  <c:v>Su. Haushalt, Gesundheit, Pflege</c:v>
                </c:pt>
                <c:pt idx="5">
                  <c:v>Maschinen, Geräte</c:v>
                </c:pt>
                <c:pt idx="6">
                  <c:v>Löhne, Vergabe</c:v>
                </c:pt>
                <c:pt idx="7">
                  <c:v>Wohnen</c:v>
                </c:pt>
                <c:pt idx="8">
                  <c:v>Bekleidung</c:v>
                </c:pt>
                <c:pt idx="9">
                  <c:v>Freizeit, Bildung, Geschenke</c:v>
                </c:pt>
                <c:pt idx="10">
                  <c:v>Bildungswesen</c:v>
                </c:pt>
                <c:pt idx="11">
                  <c:v>Übernachtungen</c:v>
                </c:pt>
                <c:pt idx="12">
                  <c:v>Su. Freizeit, Bildung</c:v>
                </c:pt>
                <c:pt idx="13">
                  <c:v>Verkehr</c:v>
                </c:pt>
                <c:pt idx="14">
                  <c:v>DL Post, Telekommunikation</c:v>
                </c:pt>
                <c:pt idx="15">
                  <c:v>Su. Verkehr</c:v>
                </c:pt>
                <c:pt idx="16">
                  <c:v>Lebenshaltungsaufwand</c:v>
                </c:pt>
                <c:pt idx="17">
                  <c:v>Priv. Pflichtversicherungen</c:v>
                </c:pt>
                <c:pt idx="18">
                  <c:v>Freiw. Priv. Versicherungen</c:v>
                </c:pt>
                <c:pt idx="19">
                  <c:v>Versicherungen gesamt</c:v>
                </c:pt>
                <c:pt idx="20">
                  <c:v>Steuern, Abgaben</c:v>
                </c:pt>
                <c:pt idx="21">
                  <c:v>Altenteil</c:v>
                </c:pt>
                <c:pt idx="22">
                  <c:v>Sonstiges</c:v>
                </c:pt>
                <c:pt idx="23">
                  <c:v>Außerordentlicher Aufwand</c:v>
                </c:pt>
                <c:pt idx="24">
                  <c:v>Projekte/Vermögensbildung</c:v>
                </c:pt>
              </c:strCache>
            </c:strRef>
          </c:cat>
          <c:val>
            <c:numRef>
              <c:f>('LWR17_EVS18_ HHAufwa (2'!$Q$12:$Q$35,'LWR17_EVS18_ HHAufwa (2'!$Q$37)</c:f>
              <c:numCache>
                <c:formatCode>#,##0</c:formatCode>
                <c:ptCount val="25"/>
                <c:pt idx="0">
                  <c:v>9480</c:v>
                </c:pt>
                <c:pt idx="4">
                  <c:v>5832</c:v>
                </c:pt>
                <c:pt idx="5">
                  <c:v>0</c:v>
                </c:pt>
                <c:pt idx="6">
                  <c:v>0</c:v>
                </c:pt>
                <c:pt idx="7">
                  <c:v>15240</c:v>
                </c:pt>
                <c:pt idx="8">
                  <c:v>2712</c:v>
                </c:pt>
                <c:pt idx="12">
                  <c:v>7824</c:v>
                </c:pt>
                <c:pt idx="15">
                  <c:v>10308</c:v>
                </c:pt>
                <c:pt idx="16">
                  <c:v>51396</c:v>
                </c:pt>
                <c:pt idx="17">
                  <c:v>13884</c:v>
                </c:pt>
                <c:pt idx="18">
                  <c:v>1416</c:v>
                </c:pt>
                <c:pt idx="19">
                  <c:v>15300</c:v>
                </c:pt>
                <c:pt idx="20">
                  <c:v>15024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53-41F2-8AD4-412B5ABBC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584512"/>
        <c:axId val="129590400"/>
      </c:barChart>
      <c:catAx>
        <c:axId val="12958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959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590400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"/>
              <a:lstStyle/>
              <a:p>
                <a:pPr algn="l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400"/>
                  <a:t>€</a:t>
                </a:r>
              </a:p>
            </c:rich>
          </c:tx>
          <c:layout>
            <c:manualLayout>
              <c:xMode val="edge"/>
              <c:yMode val="edge"/>
              <c:x val="0.10967957978120951"/>
              <c:y val="5.0990658257362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958451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397107096109108"/>
          <c:y val="0.89938301899310846"/>
          <c:w val="0.76826274644738435"/>
          <c:h val="8.08081895745937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1200" verticalDpi="1200"/>
  </c:printSettings>
</c:chartSpace>
</file>

<file path=xl/ctrlProps/ctrlProp1.xml><?xml version="1.0" encoding="utf-8"?>
<formControlPr xmlns="http://schemas.microsoft.com/office/spreadsheetml/2009/9/main" objectType="Drop" dropStyle="combo" dx="19" fmlaLink="Auswtab_Erfassung!$F$18" fmlaRange="Auswtab_Erfassung!$G$18:$G$19" noThreeD="1" sel="2" val="0"/>
</file>

<file path=xl/ctrlProps/ctrlProp2.xml><?xml version="1.0" encoding="utf-8"?>
<formControlPr xmlns="http://schemas.microsoft.com/office/spreadsheetml/2009/9/main" objectType="Drop" dropStyle="combo" dx="19" fmlaLink="Auswtab_Erfassung!$F$25" fmlaRange="Auswtab_Erfassung!$G$25:$G$33" noThreeD="1" sel="9" val="0"/>
</file>

<file path=xl/ctrlProps/ctrlProp3.xml><?xml version="1.0" encoding="utf-8"?>
<formControlPr xmlns="http://schemas.microsoft.com/office/spreadsheetml/2009/9/main" objectType="Drop" dropStyle="combo" dx="19" fmlaLink="Auswtab_Erfassung!$F$26" fmlaRange="Auswtab_Erfassung!$G$25:$G$33" noThreeD="1" sel="9" val="0"/>
</file>

<file path=xl/ctrlProps/ctrlProp4.xml><?xml version="1.0" encoding="utf-8"?>
<formControlPr xmlns="http://schemas.microsoft.com/office/spreadsheetml/2009/9/main" objectType="Drop" dropStyle="combo" dx="19" fmlaLink="Auswtab_Erfassung!$F$27" fmlaRange="Auswtab_Erfassung!$G$25:$G$33" noThreeD="1" sel="9" val="0"/>
</file>

<file path=xl/ctrlProps/ctrlProp5.xml><?xml version="1.0" encoding="utf-8"?>
<formControlPr xmlns="http://schemas.microsoft.com/office/spreadsheetml/2009/9/main" objectType="Drop" dropStyle="combo" dx="19" fmlaLink="Auswtab_Erfassung!$F$28" fmlaRange="Auswtab_Erfassung!$G$25:$G$33" noThreeD="1" sel="9" val="0"/>
</file>

<file path=xl/ctrlProps/ctrlProp6.xml><?xml version="1.0" encoding="utf-8"?>
<formControlPr xmlns="http://schemas.microsoft.com/office/spreadsheetml/2009/9/main" objectType="Drop" dropStyle="combo" dx="19" fmlaLink="Auswtab_Erfassung!$F$7" fmlaRange="Auswtab_Erfassung!$G$7:$G$8" noThreeD="1" sel="2" val="0"/>
</file>

<file path=xl/ctrlProps/ctrlProp7.xml><?xml version="1.0" encoding="utf-8"?>
<formControlPr xmlns="http://schemas.microsoft.com/office/spreadsheetml/2009/9/main" objectType="Drop" dropStyle="combo" dx="19" fmlaLink="Auswtab_Erfassung!$F$13" fmlaRange="Auswtab_Erfassung!$G$13:$G$16" noThreeD="1" sel="3" val="0"/>
</file>

<file path=xl/ctrlProps/ctrlProp8.xml><?xml version="1.0" encoding="utf-8"?>
<formControlPr xmlns="http://schemas.microsoft.com/office/spreadsheetml/2009/9/main" objectType="Drop" dropStyle="combo" dx="19" fmlaLink="Auswtab_Erfassung!$F$21" fmlaRange="Auswtab_Erfassung!$G$21:$G$23" noThreeD="1" sel="2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28575</xdr:rowOff>
        </xdr:from>
        <xdr:to>
          <xdr:col>6</xdr:col>
          <xdr:colOff>561975</xdr:colOff>
          <xdr:row>20</xdr:row>
          <xdr:rowOff>9525</xdr:rowOff>
        </xdr:to>
        <xdr:sp macro="" textlink="">
          <xdr:nvSpPr>
            <xdr:cNvPr id="7172" name="Drop Down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752475</xdr:colOff>
          <xdr:row>18</xdr:row>
          <xdr:rowOff>0</xdr:rowOff>
        </xdr:from>
        <xdr:to>
          <xdr:col>14</xdr:col>
          <xdr:colOff>619125</xdr:colOff>
          <xdr:row>19</xdr:row>
          <xdr:rowOff>0</xdr:rowOff>
        </xdr:to>
        <xdr:sp macro="" textlink="">
          <xdr:nvSpPr>
            <xdr:cNvPr id="7174" name="Drop Down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752475</xdr:colOff>
          <xdr:row>19</xdr:row>
          <xdr:rowOff>0</xdr:rowOff>
        </xdr:from>
        <xdr:to>
          <xdr:col>14</xdr:col>
          <xdr:colOff>619125</xdr:colOff>
          <xdr:row>20</xdr:row>
          <xdr:rowOff>0</xdr:rowOff>
        </xdr:to>
        <xdr:sp macro="" textlink="">
          <xdr:nvSpPr>
            <xdr:cNvPr id="7175" name="Drop Down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752475</xdr:colOff>
          <xdr:row>20</xdr:row>
          <xdr:rowOff>9525</xdr:rowOff>
        </xdr:from>
        <xdr:to>
          <xdr:col>14</xdr:col>
          <xdr:colOff>619125</xdr:colOff>
          <xdr:row>21</xdr:row>
          <xdr:rowOff>9525</xdr:rowOff>
        </xdr:to>
        <xdr:sp macro="" textlink="">
          <xdr:nvSpPr>
            <xdr:cNvPr id="7176" name="Drop Down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752475</xdr:colOff>
          <xdr:row>21</xdr:row>
          <xdr:rowOff>28575</xdr:rowOff>
        </xdr:from>
        <xdr:to>
          <xdr:col>14</xdr:col>
          <xdr:colOff>619125</xdr:colOff>
          <xdr:row>22</xdr:row>
          <xdr:rowOff>28575</xdr:rowOff>
        </xdr:to>
        <xdr:sp macro="" textlink="">
          <xdr:nvSpPr>
            <xdr:cNvPr id="7177" name="Drop Down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7</xdr:col>
          <xdr:colOff>342900</xdr:colOff>
          <xdr:row>12</xdr:row>
          <xdr:rowOff>0</xdr:rowOff>
        </xdr:to>
        <xdr:sp macro="" textlink="">
          <xdr:nvSpPr>
            <xdr:cNvPr id="7178" name="Drop Down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18</xdr:row>
          <xdr:rowOff>0</xdr:rowOff>
        </xdr:from>
        <xdr:to>
          <xdr:col>8</xdr:col>
          <xdr:colOff>752475</xdr:colOff>
          <xdr:row>19</xdr:row>
          <xdr:rowOff>0</xdr:rowOff>
        </xdr:to>
        <xdr:sp macro="" textlink="">
          <xdr:nvSpPr>
            <xdr:cNvPr id="7179" name="Drop Down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752475</xdr:colOff>
          <xdr:row>13</xdr:row>
          <xdr:rowOff>38100</xdr:rowOff>
        </xdr:from>
        <xdr:to>
          <xdr:col>13</xdr:col>
          <xdr:colOff>161925</xdr:colOff>
          <xdr:row>14</xdr:row>
          <xdr:rowOff>180975</xdr:rowOff>
        </xdr:to>
        <xdr:sp macro="" textlink="">
          <xdr:nvSpPr>
            <xdr:cNvPr id="7182" name="Drop Down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129540</xdr:rowOff>
    </xdr:from>
    <xdr:to>
      <xdr:col>7</xdr:col>
      <xdr:colOff>685800</xdr:colOff>
      <xdr:row>33</xdr:row>
      <xdr:rowOff>129540</xdr:rowOff>
    </xdr:to>
    <xdr:graphicFrame macro="">
      <xdr:nvGraphicFramePr>
        <xdr:cNvPr id="80947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7</xdr:col>
      <xdr:colOff>777240</xdr:colOff>
      <xdr:row>28</xdr:row>
      <xdr:rowOff>152400</xdr:rowOff>
    </xdr:to>
    <xdr:graphicFrame macro="">
      <xdr:nvGraphicFramePr>
        <xdr:cNvPr id="43060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0.40062</cdr:x>
      <cdr:y>0.55089</cdr:y>
    </cdr:from>
    <cdr:to>
      <cdr:x>0.56512</cdr:x>
      <cdr:y>0.59707</cdr:y>
    </cdr:to>
    <cdr:sp macro="" textlink="">
      <cdr:nvSpPr>
        <cdr:cNvPr id="7782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2188" y="2140778"/>
          <a:ext cx="1213410" cy="1844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Courier"/>
            </a:rPr>
            <a:t>                             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28</xdr:row>
      <xdr:rowOff>121920</xdr:rowOff>
    </xdr:from>
    <xdr:to>
      <xdr:col>9</xdr:col>
      <xdr:colOff>1172308</xdr:colOff>
      <xdr:row>80</xdr:row>
      <xdr:rowOff>22860</xdr:rowOff>
    </xdr:to>
    <xdr:graphicFrame macro="">
      <xdr:nvGraphicFramePr>
        <xdr:cNvPr id="86070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41</xdr:row>
      <xdr:rowOff>83343</xdr:rowOff>
    </xdr:from>
    <xdr:to>
      <xdr:col>15</xdr:col>
      <xdr:colOff>53340</xdr:colOff>
      <xdr:row>86</xdr:row>
      <xdr:rowOff>142874</xdr:rowOff>
    </xdr:to>
    <xdr:graphicFrame macro="">
      <xdr:nvGraphicFramePr>
        <xdr:cNvPr id="180246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89"/>
  <sheetViews>
    <sheetView showGridLines="0" showZeros="0" view="pageBreakPreview" zoomScale="75" zoomScaleNormal="70" workbookViewId="0">
      <selection activeCell="I30" sqref="I30"/>
    </sheetView>
  </sheetViews>
  <sheetFormatPr baseColWidth="10" defaultColWidth="11" defaultRowHeight="15"/>
  <cols>
    <col min="1" max="1" width="1.75" style="15" customWidth="1"/>
    <col min="2" max="2" width="6" style="15" customWidth="1"/>
    <col min="3" max="3" width="4.625" style="15" customWidth="1"/>
    <col min="4" max="4" width="10" style="15" customWidth="1"/>
    <col min="5" max="5" width="8.125" style="15" customWidth="1"/>
    <col min="6" max="6" width="6.375" style="16" customWidth="1"/>
    <col min="7" max="15" width="12.25" style="15" customWidth="1"/>
    <col min="16" max="16" width="1.875" style="15" customWidth="1"/>
    <col min="17" max="16384" width="11" style="15"/>
  </cols>
  <sheetData>
    <row r="1" spans="1:28" ht="9.9499999999999993" customHeight="1"/>
    <row r="2" spans="1:28" ht="23.25">
      <c r="B2" s="459" t="s">
        <v>86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1"/>
    </row>
    <row r="3" spans="1:28" ht="18">
      <c r="A3" s="19"/>
      <c r="B3" s="462" t="s">
        <v>90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4"/>
    </row>
    <row r="4" spans="1:28">
      <c r="A4" s="1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28" ht="16.350000000000001" customHeight="1">
      <c r="A5" s="20"/>
      <c r="B5" s="55"/>
      <c r="C5" s="55"/>
      <c r="D5" s="55"/>
      <c r="E5" s="55"/>
      <c r="F5" s="59"/>
      <c r="G5" s="54"/>
      <c r="H5" s="60"/>
      <c r="M5" s="174"/>
      <c r="N5" s="56"/>
      <c r="O5" s="56"/>
      <c r="P5" s="62"/>
      <c r="Q5" s="62"/>
    </row>
    <row r="6" spans="1:28" ht="16.350000000000001" customHeight="1">
      <c r="A6" s="20"/>
      <c r="B6" s="90" t="s">
        <v>96</v>
      </c>
      <c r="C6" s="56"/>
      <c r="E6" s="467"/>
      <c r="F6" s="468"/>
      <c r="H6" s="90" t="s">
        <v>91</v>
      </c>
      <c r="J6" s="203"/>
      <c r="K6" s="61"/>
      <c r="L6" s="61"/>
      <c r="N6" s="59"/>
      <c r="O6" s="54"/>
      <c r="R6" s="56"/>
      <c r="S6" s="56"/>
      <c r="T6" s="174"/>
      <c r="U6" s="61"/>
      <c r="V6" s="56"/>
      <c r="W6" s="56"/>
      <c r="X6" s="56"/>
      <c r="Y6" s="57"/>
      <c r="Z6" s="175"/>
      <c r="AA6" s="62"/>
      <c r="AB6" s="62"/>
    </row>
    <row r="7" spans="1:28" ht="5.0999999999999996" customHeight="1">
      <c r="A7" s="20"/>
      <c r="B7" s="73"/>
      <c r="C7" s="73"/>
      <c r="D7" s="73"/>
      <c r="E7" s="73"/>
      <c r="F7" s="73"/>
      <c r="G7" s="73"/>
      <c r="H7" s="73"/>
      <c r="I7" s="176"/>
      <c r="J7" s="176"/>
      <c r="K7" s="176"/>
      <c r="L7" s="176"/>
      <c r="M7" s="174"/>
      <c r="N7" s="56"/>
      <c r="O7" s="56"/>
      <c r="P7" s="62"/>
      <c r="Q7" s="62"/>
    </row>
    <row r="8" spans="1:28" ht="16.350000000000001" customHeight="1">
      <c r="A8" s="20"/>
      <c r="B8" s="177" t="s">
        <v>14</v>
      </c>
      <c r="C8" s="178"/>
      <c r="D8" s="179"/>
      <c r="E8" s="179"/>
      <c r="F8" s="72"/>
      <c r="G8" s="72"/>
      <c r="H8" s="72"/>
      <c r="I8" s="180"/>
      <c r="J8" s="180"/>
      <c r="K8" s="180"/>
      <c r="L8" s="180"/>
      <c r="M8" s="181"/>
      <c r="N8" s="72"/>
      <c r="O8" s="86"/>
      <c r="P8" s="62"/>
      <c r="Q8" s="62"/>
    </row>
    <row r="9" spans="1:28" ht="5.0999999999999996" customHeight="1">
      <c r="A9" s="20"/>
      <c r="B9" s="182"/>
      <c r="C9" s="73"/>
      <c r="D9" s="73"/>
      <c r="E9" s="73"/>
      <c r="F9" s="73"/>
      <c r="G9" s="73"/>
      <c r="H9" s="73"/>
      <c r="I9" s="176"/>
      <c r="J9" s="176"/>
      <c r="K9" s="176"/>
      <c r="L9" s="176"/>
      <c r="M9" s="174"/>
      <c r="N9" s="73"/>
      <c r="O9" s="87"/>
      <c r="P9" s="62"/>
      <c r="Q9" s="62"/>
    </row>
    <row r="10" spans="1:28" ht="16.350000000000001" customHeight="1">
      <c r="A10" s="20"/>
      <c r="B10" s="182"/>
      <c r="C10" s="73"/>
      <c r="D10" s="183" t="s">
        <v>15</v>
      </c>
      <c r="E10" s="73"/>
      <c r="F10" s="73"/>
      <c r="G10" s="69"/>
      <c r="H10" s="176"/>
      <c r="I10" s="184" t="s">
        <v>16</v>
      </c>
      <c r="J10" s="71"/>
      <c r="K10" s="61"/>
      <c r="L10" s="61"/>
      <c r="M10" s="174"/>
      <c r="N10" s="73"/>
      <c r="O10" s="87"/>
      <c r="P10" s="62"/>
      <c r="Q10" s="62"/>
    </row>
    <row r="11" spans="1:28" ht="5.0999999999999996" customHeight="1">
      <c r="A11" s="20"/>
      <c r="B11" s="182"/>
      <c r="C11" s="73"/>
      <c r="D11" s="73"/>
      <c r="E11" s="73"/>
      <c r="F11" s="73"/>
      <c r="G11" s="73"/>
      <c r="H11" s="73"/>
      <c r="I11" s="176"/>
      <c r="J11" s="176"/>
      <c r="K11" s="176"/>
      <c r="L11" s="176"/>
      <c r="M11" s="174"/>
      <c r="N11" s="73"/>
      <c r="O11" s="87"/>
      <c r="P11" s="62"/>
      <c r="Q11" s="62"/>
    </row>
    <row r="12" spans="1:28" ht="16.350000000000001" customHeight="1">
      <c r="A12" s="20"/>
      <c r="B12" s="182"/>
      <c r="C12" s="73"/>
      <c r="D12" s="183" t="s">
        <v>17</v>
      </c>
      <c r="E12" s="73"/>
      <c r="F12" s="73"/>
      <c r="G12" s="73" t="str">
        <f>INDEX(Auswtab_Erfassung!$G$7:$G$8,Auswtab_Erfassung!$F7,1)</f>
        <v>landwirtschaftlich</v>
      </c>
      <c r="H12" s="73"/>
      <c r="I12" s="176"/>
      <c r="J12" s="176"/>
      <c r="K12" s="176"/>
      <c r="L12" s="176"/>
      <c r="M12" s="174"/>
      <c r="N12" s="73"/>
      <c r="O12" s="87"/>
      <c r="P12" s="62"/>
      <c r="Q12" s="62"/>
    </row>
    <row r="13" spans="1:28" ht="5.0999999999999996" customHeight="1">
      <c r="A13" s="20"/>
      <c r="B13" s="182"/>
      <c r="C13" s="73"/>
      <c r="D13" s="73"/>
      <c r="E13" s="73"/>
      <c r="F13" s="73"/>
      <c r="G13" s="73"/>
      <c r="H13" s="73"/>
      <c r="I13" s="176"/>
      <c r="J13" s="176"/>
      <c r="K13" s="176"/>
      <c r="L13" s="176"/>
      <c r="M13" s="174"/>
      <c r="N13" s="73"/>
      <c r="O13" s="87"/>
      <c r="P13" s="62"/>
      <c r="Q13" s="62"/>
    </row>
    <row r="14" spans="1:28" ht="5.0999999999999996" customHeight="1">
      <c r="A14" s="20"/>
      <c r="B14" s="182"/>
      <c r="C14" s="73"/>
      <c r="D14" s="73"/>
      <c r="E14" s="73"/>
      <c r="F14" s="73"/>
      <c r="G14" s="73"/>
      <c r="H14" s="73"/>
      <c r="I14" s="176"/>
      <c r="J14" s="176"/>
      <c r="K14" s="176"/>
      <c r="L14" s="176"/>
      <c r="M14" s="174"/>
      <c r="N14" s="73"/>
      <c r="O14" s="87"/>
      <c r="P14" s="62"/>
      <c r="Q14" s="62"/>
    </row>
    <row r="15" spans="1:28" ht="16.350000000000001" customHeight="1">
      <c r="A15" s="20"/>
      <c r="B15" s="182"/>
      <c r="C15" s="73"/>
      <c r="D15" s="183" t="s">
        <v>19</v>
      </c>
      <c r="E15" s="73"/>
      <c r="F15" s="73"/>
      <c r="G15" s="204">
        <v>5</v>
      </c>
      <c r="H15" s="183" t="s">
        <v>20</v>
      </c>
      <c r="I15" s="73"/>
      <c r="J15" s="73"/>
      <c r="K15" s="183" t="s">
        <v>26</v>
      </c>
      <c r="L15" s="73"/>
      <c r="M15" s="174" t="str">
        <f>INDEX(Auswtab_Erfassung!$G$21:$G$23,Auswtab_Erfassung!$F21,1)</f>
        <v>Haupterwerb</v>
      </c>
      <c r="N15" s="73"/>
      <c r="O15" s="87"/>
      <c r="P15" s="62"/>
      <c r="Q15" s="62"/>
    </row>
    <row r="16" spans="1:28" ht="5.0999999999999996" customHeight="1">
      <c r="A16" s="20"/>
      <c r="B16" s="182"/>
      <c r="C16" s="73"/>
      <c r="D16" s="73"/>
      <c r="E16" s="73"/>
      <c r="F16" s="73"/>
      <c r="G16" s="73"/>
      <c r="H16" s="73"/>
      <c r="I16" s="176"/>
      <c r="J16" s="176"/>
      <c r="K16" s="176"/>
      <c r="L16" s="176"/>
      <c r="M16" s="174"/>
      <c r="N16" s="73"/>
      <c r="O16" s="87"/>
      <c r="P16" s="62"/>
      <c r="Q16" s="62"/>
    </row>
    <row r="17" spans="1:17" ht="16.350000000000001" customHeight="1">
      <c r="A17" s="20"/>
      <c r="B17" s="182"/>
      <c r="C17" s="73"/>
      <c r="D17" s="73"/>
      <c r="E17" s="73"/>
      <c r="F17" s="73"/>
      <c r="G17" s="204"/>
      <c r="H17" s="183" t="s">
        <v>21</v>
      </c>
      <c r="I17" s="73"/>
      <c r="J17" s="73"/>
      <c r="K17" s="73"/>
      <c r="L17" s="73"/>
      <c r="M17" s="174"/>
      <c r="N17" s="73"/>
      <c r="O17" s="87"/>
      <c r="P17" s="62"/>
      <c r="Q17" s="62"/>
    </row>
    <row r="18" spans="1:17" ht="5.0999999999999996" customHeight="1">
      <c r="A18" s="20"/>
      <c r="B18" s="182"/>
      <c r="C18" s="73"/>
      <c r="D18" s="73"/>
      <c r="E18" s="73"/>
      <c r="F18" s="73"/>
      <c r="G18" s="73"/>
      <c r="H18" s="73"/>
      <c r="I18" s="176"/>
      <c r="J18" s="176"/>
      <c r="K18" s="176"/>
      <c r="L18" s="176"/>
      <c r="M18" s="174"/>
      <c r="N18" s="73"/>
      <c r="O18" s="87"/>
      <c r="P18" s="62"/>
      <c r="Q18" s="62"/>
    </row>
    <row r="19" spans="1:17" ht="16.350000000000001" customHeight="1">
      <c r="A19" s="20"/>
      <c r="B19" s="182"/>
      <c r="C19" s="73"/>
      <c r="D19" s="183" t="s">
        <v>22</v>
      </c>
      <c r="E19" s="73"/>
      <c r="F19" s="73"/>
      <c r="G19" s="73" t="str">
        <f>INDEX(Auswtab_Erfassung!$G$13:$G$16,Auswtab_Erfassung!$F13,1)</f>
        <v>Erwachsene mit Klein- und Schulkind/ern</v>
      </c>
      <c r="H19" s="73"/>
      <c r="I19" s="185"/>
      <c r="J19" s="185"/>
      <c r="K19" s="183" t="s">
        <v>28</v>
      </c>
      <c r="L19" s="185"/>
      <c r="M19" s="73">
        <f>INDEX(Auswtab_Erfassung!$G$25:$G$33,Auswtab_Erfassung!$F25,1)</f>
        <v>0</v>
      </c>
      <c r="N19" s="73"/>
      <c r="O19" s="87"/>
      <c r="P19" s="62"/>
      <c r="Q19" s="62"/>
    </row>
    <row r="20" spans="1:17" ht="16.350000000000001" customHeight="1">
      <c r="A20" s="20"/>
      <c r="B20" s="182"/>
      <c r="C20" s="73"/>
      <c r="D20" s="186" t="s">
        <v>24</v>
      </c>
      <c r="E20" s="187"/>
      <c r="F20" s="176"/>
      <c r="G20" s="73" t="str">
        <f>INDEX(Auswtab_Erfassung!$G$18:$G$19,Auswtab_Erfassung!$F18,1)</f>
        <v>nein</v>
      </c>
      <c r="H20" s="73"/>
      <c r="I20" s="176"/>
      <c r="J20" s="176"/>
      <c r="K20" s="188"/>
      <c r="L20" s="176"/>
      <c r="M20" s="73">
        <f>INDEX(Auswtab_Erfassung!$G$25:$G$33,Auswtab_Erfassung!$F26,1)</f>
        <v>0</v>
      </c>
      <c r="N20" s="73"/>
      <c r="O20" s="87"/>
      <c r="P20" s="62"/>
      <c r="Q20" s="62"/>
    </row>
    <row r="21" spans="1:17" ht="16.350000000000001" customHeight="1">
      <c r="A21" s="20"/>
      <c r="B21" s="182"/>
      <c r="C21" s="73"/>
      <c r="D21" s="74"/>
      <c r="E21" s="73"/>
      <c r="F21" s="73"/>
      <c r="G21" s="73"/>
      <c r="H21" s="73"/>
      <c r="I21" s="176"/>
      <c r="J21" s="176"/>
      <c r="K21" s="176"/>
      <c r="L21" s="176"/>
      <c r="M21" s="174">
        <f>INDEX(Auswtab_Erfassung!$G$25:$G$33,Auswtab_Erfassung!$F27,1)</f>
        <v>0</v>
      </c>
      <c r="N21" s="73"/>
      <c r="O21" s="87"/>
      <c r="P21" s="62"/>
      <c r="Q21" s="62"/>
    </row>
    <row r="22" spans="1:17" ht="16.350000000000001" customHeight="1">
      <c r="A22" s="20"/>
      <c r="B22" s="182"/>
      <c r="C22" s="73"/>
      <c r="D22" s="74"/>
      <c r="E22" s="73"/>
      <c r="F22" s="73"/>
      <c r="G22" s="74"/>
      <c r="H22" s="73"/>
      <c r="I22" s="176"/>
      <c r="J22" s="176"/>
      <c r="K22" s="176"/>
      <c r="L22" s="176"/>
      <c r="M22" s="174">
        <f>INDEX(Auswtab_Erfassung!$G$25:$G$33,Auswtab_Erfassung!$F28,1)</f>
        <v>0</v>
      </c>
      <c r="N22" s="73"/>
      <c r="O22" s="87"/>
      <c r="P22" s="62"/>
      <c r="Q22" s="62"/>
    </row>
    <row r="23" spans="1:17" ht="16.350000000000001" customHeight="1">
      <c r="A23" s="20"/>
      <c r="B23" s="189"/>
      <c r="C23" s="76"/>
      <c r="D23" s="76"/>
      <c r="E23" s="76"/>
      <c r="F23" s="76"/>
      <c r="G23" s="75"/>
      <c r="H23" s="76"/>
      <c r="I23" s="190"/>
      <c r="J23" s="190"/>
      <c r="K23" s="190"/>
      <c r="L23" s="190"/>
      <c r="M23" s="191"/>
      <c r="N23" s="76"/>
      <c r="O23" s="88"/>
      <c r="P23" s="62"/>
      <c r="Q23" s="62"/>
    </row>
    <row r="24" spans="1:17" ht="16.350000000000001" customHeight="1">
      <c r="A24" s="20"/>
      <c r="B24" s="72"/>
      <c r="C24" s="72"/>
      <c r="D24" s="72"/>
      <c r="E24" s="72"/>
      <c r="F24" s="72"/>
      <c r="G24" s="72"/>
      <c r="H24" s="72"/>
      <c r="I24" s="180"/>
      <c r="J24" s="180"/>
      <c r="K24" s="176"/>
      <c r="L24" s="176"/>
      <c r="M24" s="174"/>
      <c r="N24" s="56"/>
      <c r="O24" s="56"/>
      <c r="P24" s="62"/>
      <c r="Q24" s="62"/>
    </row>
    <row r="25" spans="1:17" ht="18.75" customHeight="1">
      <c r="B25" s="17" t="str">
        <f>Stammdaten!B3</f>
        <v>Haushaltsaufwand - Einkommensverwendung</v>
      </c>
      <c r="C25" s="17"/>
      <c r="D25" s="17"/>
      <c r="E25" s="17"/>
      <c r="F25" s="18"/>
      <c r="G25" s="19"/>
      <c r="H25" s="19"/>
      <c r="M25" s="56"/>
      <c r="N25" s="56"/>
      <c r="O25" s="56"/>
      <c r="P25" s="58"/>
      <c r="Q25" s="58"/>
    </row>
    <row r="26" spans="1:17" ht="51" customHeight="1">
      <c r="A26" s="20"/>
      <c r="B26" s="465" t="s">
        <v>92</v>
      </c>
      <c r="C26" s="466"/>
      <c r="D26" s="466"/>
      <c r="E26" s="466"/>
      <c r="F26" s="192">
        <f>COUNTIF(G50:L50,"&gt;0")</f>
        <v>0</v>
      </c>
      <c r="G26" s="469" t="s">
        <v>147</v>
      </c>
      <c r="H26" s="466"/>
      <c r="I26" s="466"/>
      <c r="J26" s="466"/>
      <c r="K26" s="466"/>
      <c r="L26" s="470"/>
      <c r="M26" s="241" t="s">
        <v>101</v>
      </c>
      <c r="N26" s="240" t="s">
        <v>148</v>
      </c>
      <c r="O26" s="242" t="s">
        <v>150</v>
      </c>
      <c r="P26" s="62"/>
      <c r="Q26" s="62"/>
    </row>
    <row r="27" spans="1:17">
      <c r="B27" s="102"/>
      <c r="C27" s="74"/>
      <c r="D27" s="74"/>
      <c r="E27" s="74"/>
      <c r="F27" s="238"/>
      <c r="G27" s="239" t="s">
        <v>73</v>
      </c>
      <c r="H27" s="239" t="s">
        <v>74</v>
      </c>
      <c r="I27" s="239" t="s">
        <v>75</v>
      </c>
      <c r="J27" s="239" t="s">
        <v>87</v>
      </c>
      <c r="K27" s="239" t="s">
        <v>88</v>
      </c>
      <c r="L27" s="239" t="s">
        <v>89</v>
      </c>
      <c r="M27" s="237"/>
      <c r="N27" s="239" t="s">
        <v>149</v>
      </c>
      <c r="O27" s="243" t="s">
        <v>151</v>
      </c>
    </row>
    <row r="28" spans="1:17">
      <c r="A28" s="20"/>
      <c r="B28" s="89"/>
      <c r="C28" s="91"/>
      <c r="D28" s="91"/>
      <c r="E28" s="91"/>
      <c r="F28" s="194"/>
      <c r="G28" s="92" t="s">
        <v>103</v>
      </c>
      <c r="H28" s="92" t="s">
        <v>103</v>
      </c>
      <c r="I28" s="92" t="s">
        <v>103</v>
      </c>
      <c r="J28" s="92" t="s">
        <v>103</v>
      </c>
      <c r="K28" s="92" t="s">
        <v>103</v>
      </c>
      <c r="L28" s="92" t="s">
        <v>103</v>
      </c>
      <c r="M28" s="195" t="s">
        <v>103</v>
      </c>
      <c r="N28" s="93" t="s">
        <v>103</v>
      </c>
      <c r="O28" s="94" t="s">
        <v>103</v>
      </c>
      <c r="P28" s="62"/>
      <c r="Q28" s="62"/>
    </row>
    <row r="29" spans="1:17" ht="18.95" customHeight="1">
      <c r="B29" s="80">
        <v>20</v>
      </c>
      <c r="C29" s="149" t="str">
        <f>Stammdaten!C5</f>
        <v>Nahrungs-, Genussmittel, Hh.-, Verbrauchsartikel</v>
      </c>
      <c r="D29" s="81"/>
      <c r="E29" s="81"/>
      <c r="F29" s="81"/>
      <c r="G29" s="196">
        <f>SUM(G30:G37)</f>
        <v>0</v>
      </c>
      <c r="H29" s="196">
        <f t="shared" ref="H29:O29" si="0">SUM(H30:H37)</f>
        <v>0</v>
      </c>
      <c r="I29" s="196">
        <f t="shared" si="0"/>
        <v>0</v>
      </c>
      <c r="J29" s="196">
        <f t="shared" si="0"/>
        <v>0</v>
      </c>
      <c r="K29" s="196">
        <f t="shared" si="0"/>
        <v>0</v>
      </c>
      <c r="L29" s="196">
        <f t="shared" si="0"/>
        <v>0</v>
      </c>
      <c r="M29" s="196">
        <f>SUM(M30:M37)</f>
        <v>0</v>
      </c>
      <c r="N29" s="196">
        <f t="shared" si="0"/>
        <v>0</v>
      </c>
      <c r="O29" s="197">
        <f t="shared" si="0"/>
        <v>0</v>
      </c>
    </row>
    <row r="30" spans="1:17" ht="18.95" customHeight="1">
      <c r="B30" s="80"/>
      <c r="C30" s="81">
        <v>22</v>
      </c>
      <c r="D30" s="81" t="str">
        <f>Stammdaten!D6</f>
        <v>Naturalentnahmen</v>
      </c>
      <c r="E30" s="81"/>
      <c r="F30" s="81"/>
      <c r="G30" s="138"/>
      <c r="H30" s="138"/>
      <c r="I30" s="138"/>
      <c r="J30" s="138"/>
      <c r="K30" s="138"/>
      <c r="L30" s="138"/>
      <c r="M30" s="198">
        <f t="shared" ref="M30:M51" si="1">IF(F$26=0,0,SUM(G30:L30)/F$26)</f>
        <v>0</v>
      </c>
      <c r="N30" s="138"/>
      <c r="O30" s="199">
        <f>M30*12+N30</f>
        <v>0</v>
      </c>
    </row>
    <row r="31" spans="1:17" ht="18.95" customHeight="1">
      <c r="B31" s="80"/>
      <c r="C31" s="81">
        <v>23</v>
      </c>
      <c r="D31" s="81" t="str">
        <f>Stammdaten!D7</f>
        <v>Nahrungsmittel</v>
      </c>
      <c r="E31" s="81"/>
      <c r="F31" s="81"/>
      <c r="G31" s="139"/>
      <c r="H31" s="139"/>
      <c r="I31" s="139"/>
      <c r="J31" s="139"/>
      <c r="K31" s="139"/>
      <c r="L31" s="139"/>
      <c r="M31" s="198">
        <f t="shared" si="1"/>
        <v>0</v>
      </c>
      <c r="N31" s="139"/>
      <c r="O31" s="199">
        <f>M31*12+N31</f>
        <v>0</v>
      </c>
    </row>
    <row r="32" spans="1:17" ht="18.95" customHeight="1">
      <c r="B32" s="80"/>
      <c r="C32" s="81">
        <v>24</v>
      </c>
      <c r="D32" s="81" t="str">
        <f>Stammdaten!D8</f>
        <v>Genussmittel</v>
      </c>
      <c r="E32" s="81"/>
      <c r="F32" s="81"/>
      <c r="G32" s="139"/>
      <c r="H32" s="139"/>
      <c r="I32" s="139"/>
      <c r="J32" s="139"/>
      <c r="K32" s="139"/>
      <c r="L32" s="139"/>
      <c r="M32" s="198">
        <f t="shared" si="1"/>
        <v>0</v>
      </c>
      <c r="N32" s="139"/>
      <c r="O32" s="199">
        <f t="shared" ref="O32:O51" si="2">M32*12+N32</f>
        <v>0</v>
      </c>
    </row>
    <row r="33" spans="2:15" ht="18.95" customHeight="1">
      <c r="B33" s="80"/>
      <c r="C33" s="81">
        <v>25</v>
      </c>
      <c r="D33" s="81" t="str">
        <f>Stammdaten!D9</f>
        <v>Außerhausverzehr</v>
      </c>
      <c r="E33" s="81"/>
      <c r="F33" s="81"/>
      <c r="G33" s="139"/>
      <c r="H33" s="139"/>
      <c r="I33" s="139"/>
      <c r="J33" s="139"/>
      <c r="K33" s="139"/>
      <c r="L33" s="139"/>
      <c r="M33" s="198">
        <f t="shared" si="1"/>
        <v>0</v>
      </c>
      <c r="N33" s="139"/>
      <c r="O33" s="199">
        <f t="shared" si="2"/>
        <v>0</v>
      </c>
    </row>
    <row r="34" spans="2:15" ht="18.95" customHeight="1">
      <c r="B34" s="80"/>
      <c r="C34" s="81">
        <v>26</v>
      </c>
      <c r="D34" s="81" t="str">
        <f>Stammdaten!D10</f>
        <v>Haushaltsartikel</v>
      </c>
      <c r="E34" s="81"/>
      <c r="F34" s="81"/>
      <c r="G34" s="139"/>
      <c r="H34" s="139"/>
      <c r="I34" s="139"/>
      <c r="J34" s="139"/>
      <c r="K34" s="139"/>
      <c r="L34" s="139"/>
      <c r="M34" s="198">
        <f t="shared" si="1"/>
        <v>0</v>
      </c>
      <c r="N34" s="139"/>
      <c r="O34" s="199">
        <f t="shared" si="2"/>
        <v>0</v>
      </c>
    </row>
    <row r="35" spans="2:15" ht="18.95" customHeight="1">
      <c r="B35" s="80"/>
      <c r="C35" s="81">
        <v>27</v>
      </c>
      <c r="D35" s="81" t="str">
        <f>Stammdaten!D11</f>
        <v>Verbrauchsartikel</v>
      </c>
      <c r="E35" s="81"/>
      <c r="F35" s="81"/>
      <c r="G35" s="139"/>
      <c r="H35" s="139"/>
      <c r="I35" s="139"/>
      <c r="J35" s="139"/>
      <c r="K35" s="139"/>
      <c r="L35" s="139"/>
      <c r="M35" s="198">
        <f t="shared" si="1"/>
        <v>0</v>
      </c>
      <c r="N35" s="139"/>
      <c r="O35" s="199">
        <f t="shared" si="2"/>
        <v>0</v>
      </c>
    </row>
    <row r="36" spans="2:15" ht="18.95" customHeight="1">
      <c r="B36" s="80"/>
      <c r="C36" s="81">
        <v>28</v>
      </c>
      <c r="D36" s="81">
        <f>Stammdaten!D12</f>
        <v>0</v>
      </c>
      <c r="E36" s="81"/>
      <c r="F36" s="81"/>
      <c r="G36" s="139"/>
      <c r="H36" s="139"/>
      <c r="I36" s="139"/>
      <c r="J36" s="139"/>
      <c r="K36" s="139"/>
      <c r="L36" s="139"/>
      <c r="M36" s="198">
        <f t="shared" si="1"/>
        <v>0</v>
      </c>
      <c r="N36" s="139"/>
      <c r="O36" s="199">
        <f t="shared" si="2"/>
        <v>0</v>
      </c>
    </row>
    <row r="37" spans="2:15" ht="18.95" customHeight="1">
      <c r="B37" s="80"/>
      <c r="C37" s="81">
        <v>29</v>
      </c>
      <c r="D37" s="81" t="str">
        <f>Stammdaten!D13</f>
        <v>Körperpflege</v>
      </c>
      <c r="E37" s="81"/>
      <c r="F37" s="81"/>
      <c r="G37" s="139"/>
      <c r="H37" s="139"/>
      <c r="I37" s="139"/>
      <c r="J37" s="139"/>
      <c r="K37" s="139"/>
      <c r="L37" s="139"/>
      <c r="M37" s="198">
        <f t="shared" si="1"/>
        <v>0</v>
      </c>
      <c r="N37" s="139"/>
      <c r="O37" s="199">
        <f t="shared" si="2"/>
        <v>0</v>
      </c>
    </row>
    <row r="38" spans="2:15" ht="18.95" customHeight="1">
      <c r="B38" s="80">
        <v>30</v>
      </c>
      <c r="C38" s="81" t="str">
        <f>Stammdaten!C14</f>
        <v>Maschinen, Geräte</v>
      </c>
      <c r="D38" s="81"/>
      <c r="E38" s="81"/>
      <c r="F38" s="81"/>
      <c r="G38" s="139"/>
      <c r="H38" s="139"/>
      <c r="I38" s="139"/>
      <c r="J38" s="139"/>
      <c r="K38" s="139"/>
      <c r="L38" s="139"/>
      <c r="M38" s="198">
        <f t="shared" si="1"/>
        <v>0</v>
      </c>
      <c r="N38" s="139"/>
      <c r="O38" s="199">
        <f>M38*12+N38</f>
        <v>0</v>
      </c>
    </row>
    <row r="39" spans="2:15" ht="18.95" customHeight="1">
      <c r="B39" s="80">
        <v>40</v>
      </c>
      <c r="C39" s="81" t="str">
        <f>Stammdaten!C15</f>
        <v>Löhne, Vergabe</v>
      </c>
      <c r="D39" s="81"/>
      <c r="E39" s="81"/>
      <c r="F39" s="81"/>
      <c r="G39" s="139"/>
      <c r="H39" s="139"/>
      <c r="I39" s="139"/>
      <c r="J39" s="139"/>
      <c r="K39" s="139"/>
      <c r="L39" s="139"/>
      <c r="M39" s="198">
        <f t="shared" si="1"/>
        <v>0</v>
      </c>
      <c r="N39" s="139"/>
      <c r="O39" s="199">
        <f t="shared" si="2"/>
        <v>0</v>
      </c>
    </row>
    <row r="40" spans="2:15" ht="18.95" customHeight="1">
      <c r="B40" s="80">
        <v>50</v>
      </c>
      <c r="C40" s="81" t="str">
        <f>Stammdaten!C16</f>
        <v>Wohnen</v>
      </c>
      <c r="D40" s="81"/>
      <c r="E40" s="81"/>
      <c r="F40" s="81"/>
      <c r="G40" s="139"/>
      <c r="H40" s="139"/>
      <c r="I40" s="139"/>
      <c r="J40" s="139"/>
      <c r="K40" s="139"/>
      <c r="L40" s="139"/>
      <c r="M40" s="198">
        <f t="shared" si="1"/>
        <v>0</v>
      </c>
      <c r="N40" s="139"/>
      <c r="O40" s="199">
        <f t="shared" si="2"/>
        <v>0</v>
      </c>
    </row>
    <row r="41" spans="2:15" ht="18.95" customHeight="1">
      <c r="B41" s="80">
        <v>60</v>
      </c>
      <c r="C41" s="81" t="str">
        <f>Stammdaten!C17</f>
        <v>Bekleidung</v>
      </c>
      <c r="D41" s="81"/>
      <c r="E41" s="81"/>
      <c r="F41" s="81"/>
      <c r="G41" s="139"/>
      <c r="H41" s="139"/>
      <c r="I41" s="139"/>
      <c r="J41" s="139"/>
      <c r="K41" s="139"/>
      <c r="L41" s="139"/>
      <c r="M41" s="198">
        <f t="shared" si="1"/>
        <v>0</v>
      </c>
      <c r="N41" s="139"/>
      <c r="O41" s="199">
        <f t="shared" si="2"/>
        <v>0</v>
      </c>
    </row>
    <row r="42" spans="2:15" ht="18.95" customHeight="1">
      <c r="B42" s="80">
        <v>70</v>
      </c>
      <c r="C42" s="81" t="str">
        <f>Stammdaten!C18</f>
        <v>Freizeit, Bildung, Geschenke</v>
      </c>
      <c r="D42" s="81"/>
      <c r="E42" s="81"/>
      <c r="F42" s="81"/>
      <c r="G42" s="139"/>
      <c r="H42" s="139"/>
      <c r="I42" s="139"/>
      <c r="J42" s="139"/>
      <c r="K42" s="139"/>
      <c r="L42" s="139"/>
      <c r="M42" s="198">
        <f t="shared" si="1"/>
        <v>0</v>
      </c>
      <c r="N42" s="139"/>
      <c r="O42" s="199">
        <f t="shared" si="2"/>
        <v>0</v>
      </c>
    </row>
    <row r="43" spans="2:15" ht="18.95" customHeight="1">
      <c r="B43" s="80">
        <v>80</v>
      </c>
      <c r="C43" s="81" t="str">
        <f>Stammdaten!C19</f>
        <v>Verkehr</v>
      </c>
      <c r="D43" s="81"/>
      <c r="E43" s="81"/>
      <c r="F43" s="81"/>
      <c r="G43" s="139"/>
      <c r="H43" s="139"/>
      <c r="I43" s="139"/>
      <c r="J43" s="139"/>
      <c r="K43" s="139"/>
      <c r="L43" s="139"/>
      <c r="M43" s="198">
        <f t="shared" si="1"/>
        <v>0</v>
      </c>
      <c r="N43" s="139"/>
      <c r="O43" s="199">
        <f t="shared" si="2"/>
        <v>0</v>
      </c>
    </row>
    <row r="44" spans="2:15" ht="18.95" customHeight="1">
      <c r="B44" s="80">
        <v>90</v>
      </c>
      <c r="C44" s="81" t="str">
        <f>Stammdaten!C20</f>
        <v>Priv. Pflichtversicherungen</v>
      </c>
      <c r="D44" s="81"/>
      <c r="E44" s="81"/>
      <c r="F44" s="81"/>
      <c r="G44" s="139"/>
      <c r="H44" s="139"/>
      <c r="I44" s="139"/>
      <c r="J44" s="139"/>
      <c r="K44" s="139"/>
      <c r="L44" s="139"/>
      <c r="M44" s="198">
        <f t="shared" si="1"/>
        <v>0</v>
      </c>
      <c r="N44" s="139"/>
      <c r="O44" s="199">
        <f t="shared" si="2"/>
        <v>0</v>
      </c>
    </row>
    <row r="45" spans="2:15" ht="18.95" customHeight="1">
      <c r="B45" s="80">
        <v>100</v>
      </c>
      <c r="C45" s="81" t="str">
        <f>Stammdaten!C21</f>
        <v>Freiw. Priv. Versicherungen</v>
      </c>
      <c r="D45" s="81"/>
      <c r="E45" s="81"/>
      <c r="F45" s="81"/>
      <c r="G45" s="139"/>
      <c r="H45" s="139"/>
      <c r="I45" s="139"/>
      <c r="J45" s="139"/>
      <c r="K45" s="139"/>
      <c r="L45" s="139"/>
      <c r="M45" s="198">
        <f t="shared" si="1"/>
        <v>0</v>
      </c>
      <c r="N45" s="139"/>
      <c r="O45" s="199">
        <f t="shared" si="2"/>
        <v>0</v>
      </c>
    </row>
    <row r="46" spans="2:15" ht="18.95" customHeight="1">
      <c r="B46" s="80">
        <v>110</v>
      </c>
      <c r="C46" s="81" t="str">
        <f>Stammdaten!C22</f>
        <v>Steuern, Abgaben</v>
      </c>
      <c r="D46" s="81"/>
      <c r="E46" s="81"/>
      <c r="F46" s="81"/>
      <c r="G46" s="139"/>
      <c r="H46" s="139"/>
      <c r="I46" s="139"/>
      <c r="J46" s="139"/>
      <c r="K46" s="139"/>
      <c r="L46" s="139"/>
      <c r="M46" s="198">
        <f t="shared" si="1"/>
        <v>0</v>
      </c>
      <c r="N46" s="139"/>
      <c r="O46" s="199">
        <f t="shared" si="2"/>
        <v>0</v>
      </c>
    </row>
    <row r="47" spans="2:15" ht="18.95" customHeight="1">
      <c r="B47" s="80">
        <v>120</v>
      </c>
      <c r="C47" s="81" t="str">
        <f>Stammdaten!C23</f>
        <v>Altenteil</v>
      </c>
      <c r="D47" s="81"/>
      <c r="E47" s="81"/>
      <c r="F47" s="81"/>
      <c r="G47" s="139"/>
      <c r="H47" s="139"/>
      <c r="I47" s="139"/>
      <c r="J47" s="139"/>
      <c r="K47" s="139"/>
      <c r="L47" s="139"/>
      <c r="M47" s="198">
        <f t="shared" si="1"/>
        <v>0</v>
      </c>
      <c r="N47" s="139"/>
      <c r="O47" s="199">
        <f t="shared" si="2"/>
        <v>0</v>
      </c>
    </row>
    <row r="48" spans="2:15" ht="18.95" customHeight="1">
      <c r="B48" s="80">
        <v>130</v>
      </c>
      <c r="C48" s="81" t="str">
        <f>Stammdaten!C24</f>
        <v>Sonstiges</v>
      </c>
      <c r="D48" s="81"/>
      <c r="E48" s="81"/>
      <c r="F48" s="81"/>
      <c r="G48" s="139"/>
      <c r="H48" s="139"/>
      <c r="I48" s="139"/>
      <c r="J48" s="139"/>
      <c r="K48" s="139"/>
      <c r="L48" s="139"/>
      <c r="M48" s="198">
        <f t="shared" si="1"/>
        <v>0</v>
      </c>
      <c r="N48" s="139"/>
      <c r="O48" s="199">
        <f t="shared" si="2"/>
        <v>0</v>
      </c>
    </row>
    <row r="49" spans="1:17" ht="18.95" customHeight="1">
      <c r="B49" s="80">
        <v>140</v>
      </c>
      <c r="C49" s="81" t="str">
        <f>Stammdaten!C25</f>
        <v>Außerordentlicher Aufwand</v>
      </c>
      <c r="D49" s="81"/>
      <c r="E49" s="81"/>
      <c r="F49" s="82"/>
      <c r="G49" s="140"/>
      <c r="H49" s="140"/>
      <c r="I49" s="140"/>
      <c r="J49" s="140"/>
      <c r="K49" s="140"/>
      <c r="L49" s="139"/>
      <c r="M49" s="265">
        <f t="shared" si="1"/>
        <v>0</v>
      </c>
      <c r="N49" s="140"/>
      <c r="O49" s="266">
        <f t="shared" si="2"/>
        <v>0</v>
      </c>
    </row>
    <row r="50" spans="1:17" s="104" customFormat="1" ht="18.95" customHeight="1">
      <c r="B50" s="263"/>
      <c r="C50" s="274" t="str">
        <f>Stammdaten!C26</f>
        <v>Summe Haushaltsaufwand</v>
      </c>
      <c r="D50" s="131"/>
      <c r="E50" s="131"/>
      <c r="F50" s="264"/>
      <c r="G50" s="267">
        <f>SUM(G30:G49)</f>
        <v>0</v>
      </c>
      <c r="H50" s="268">
        <f t="shared" ref="H50:O50" si="3">SUM(H30:H49)</f>
        <v>0</v>
      </c>
      <c r="I50" s="268">
        <f t="shared" si="3"/>
        <v>0</v>
      </c>
      <c r="J50" s="268">
        <f t="shared" si="3"/>
        <v>0</v>
      </c>
      <c r="K50" s="268">
        <f t="shared" si="3"/>
        <v>0</v>
      </c>
      <c r="L50" s="268">
        <f t="shared" si="3"/>
        <v>0</v>
      </c>
      <c r="M50" s="268">
        <f t="shared" si="3"/>
        <v>0</v>
      </c>
      <c r="N50" s="268">
        <f t="shared" si="3"/>
        <v>0</v>
      </c>
      <c r="O50" s="269">
        <f t="shared" si="3"/>
        <v>0</v>
      </c>
    </row>
    <row r="51" spans="1:17" ht="18.95" customHeight="1">
      <c r="B51" s="262">
        <v>150</v>
      </c>
      <c r="C51" s="458" t="str">
        <f>Stammdaten!C27</f>
        <v>Projekte/Vermögensbildung</v>
      </c>
      <c r="D51" s="458"/>
      <c r="E51" s="458"/>
      <c r="F51" s="458"/>
      <c r="G51" s="138"/>
      <c r="H51" s="138"/>
      <c r="I51" s="138"/>
      <c r="J51" s="138"/>
      <c r="K51" s="138"/>
      <c r="L51" s="138"/>
      <c r="M51" s="196">
        <f t="shared" si="1"/>
        <v>0</v>
      </c>
      <c r="N51" s="138"/>
      <c r="O51" s="197">
        <f t="shared" si="2"/>
        <v>0</v>
      </c>
    </row>
    <row r="52" spans="1:17">
      <c r="B52" s="77"/>
      <c r="C52" s="75"/>
      <c r="D52" s="75"/>
      <c r="E52" s="75"/>
      <c r="F52" s="78"/>
      <c r="G52" s="75"/>
      <c r="H52" s="75"/>
      <c r="I52" s="75"/>
      <c r="J52" s="75"/>
      <c r="K52" s="75"/>
      <c r="L52" s="75"/>
      <c r="M52" s="75"/>
      <c r="N52" s="75"/>
      <c r="O52" s="79"/>
    </row>
    <row r="54" spans="1:17" ht="18">
      <c r="B54" s="17" t="str">
        <f>Stammdaten!B34</f>
        <v>Haushaltseinkommen - Einkommensherkunft</v>
      </c>
    </row>
    <row r="55" spans="1:17" ht="57">
      <c r="B55" s="85"/>
      <c r="C55" s="83"/>
      <c r="D55" s="83"/>
      <c r="E55" s="83"/>
      <c r="F55" s="84"/>
      <c r="G55" s="95" t="s">
        <v>73</v>
      </c>
      <c r="H55" s="95" t="s">
        <v>74</v>
      </c>
      <c r="I55" s="95" t="s">
        <v>75</v>
      </c>
      <c r="J55" s="95" t="s">
        <v>87</v>
      </c>
      <c r="K55" s="95" t="s">
        <v>88</v>
      </c>
      <c r="L55" s="95" t="s">
        <v>89</v>
      </c>
      <c r="M55" s="193" t="s">
        <v>94</v>
      </c>
      <c r="N55" s="96" t="s">
        <v>155</v>
      </c>
      <c r="O55" s="97" t="s">
        <v>110</v>
      </c>
    </row>
    <row r="56" spans="1:17">
      <c r="A56" s="20"/>
      <c r="B56" s="89"/>
      <c r="C56" s="91"/>
      <c r="D56" s="91"/>
      <c r="E56" s="91"/>
      <c r="F56" s="194"/>
      <c r="G56" s="92" t="s">
        <v>103</v>
      </c>
      <c r="H56" s="92" t="s">
        <v>103</v>
      </c>
      <c r="I56" s="92" t="s">
        <v>103</v>
      </c>
      <c r="J56" s="92" t="s">
        <v>103</v>
      </c>
      <c r="K56" s="92" t="s">
        <v>103</v>
      </c>
      <c r="L56" s="92" t="s">
        <v>103</v>
      </c>
      <c r="M56" s="195" t="s">
        <v>103</v>
      </c>
      <c r="N56" s="93" t="s">
        <v>103</v>
      </c>
      <c r="O56" s="94" t="s">
        <v>103</v>
      </c>
      <c r="P56" s="62"/>
      <c r="Q56" s="62"/>
    </row>
    <row r="57" spans="1:17" ht="18.95" customHeight="1">
      <c r="B57" s="103">
        <f>Stammdaten!B45</f>
        <v>10</v>
      </c>
      <c r="C57" s="104" t="str">
        <f>Stammdaten!C45</f>
        <v>Haushaltsgesamteinkommen</v>
      </c>
      <c r="F57" s="15"/>
      <c r="G57" s="201"/>
      <c r="H57" s="201"/>
      <c r="I57" s="201"/>
      <c r="J57" s="201"/>
      <c r="K57" s="201"/>
      <c r="L57" s="201"/>
      <c r="M57" s="201"/>
      <c r="N57" s="201"/>
      <c r="O57" s="202"/>
    </row>
    <row r="58" spans="1:17" ht="18.95" customHeight="1">
      <c r="B58" s="102"/>
      <c r="C58" s="15">
        <f>Stammdaten!B36</f>
        <v>11</v>
      </c>
      <c r="D58" s="15" t="str">
        <f>Stammdaten!C36</f>
        <v>Landwirtschaft</v>
      </c>
      <c r="F58" s="15"/>
      <c r="G58" s="139"/>
      <c r="H58" s="139"/>
      <c r="I58" s="139"/>
      <c r="J58" s="139"/>
      <c r="K58" s="139"/>
      <c r="L58" s="139"/>
      <c r="M58" s="198">
        <f t="shared" ref="M58:M66" si="4">IF(F$26=0,0,SUM(G58:L58)/F$26)</f>
        <v>0</v>
      </c>
      <c r="N58" s="139"/>
      <c r="O58" s="199">
        <f t="shared" ref="O58:O66" si="5">M58*12+N58</f>
        <v>0</v>
      </c>
    </row>
    <row r="59" spans="1:17" ht="18.95" customHeight="1">
      <c r="B59" s="102"/>
      <c r="C59" s="15">
        <f>Stammdaten!B37</f>
        <v>12</v>
      </c>
      <c r="D59" s="15" t="str">
        <f>Stammdaten!C37</f>
        <v>Nebenbetriebe</v>
      </c>
      <c r="F59" s="15"/>
      <c r="G59" s="139"/>
      <c r="H59" s="139"/>
      <c r="I59" s="139"/>
      <c r="J59" s="139"/>
      <c r="K59" s="139"/>
      <c r="L59" s="139"/>
      <c r="M59" s="198">
        <f t="shared" si="4"/>
        <v>0</v>
      </c>
      <c r="N59" s="139"/>
      <c r="O59" s="199">
        <f t="shared" si="5"/>
        <v>0</v>
      </c>
    </row>
    <row r="60" spans="1:17" ht="18.95" customHeight="1">
      <c r="B60" s="102"/>
      <c r="C60" s="15">
        <f>Stammdaten!B38</f>
        <v>13</v>
      </c>
      <c r="D60" s="15" t="str">
        <f>Stammdaten!C38</f>
        <v>Bruttolohn, - gehalt</v>
      </c>
      <c r="F60" s="15"/>
      <c r="G60" s="139"/>
      <c r="H60" s="139"/>
      <c r="I60" s="139"/>
      <c r="J60" s="139"/>
      <c r="K60" s="139"/>
      <c r="L60" s="139"/>
      <c r="M60" s="198">
        <f t="shared" si="4"/>
        <v>0</v>
      </c>
      <c r="N60" s="139"/>
      <c r="O60" s="199">
        <f t="shared" si="5"/>
        <v>0</v>
      </c>
    </row>
    <row r="61" spans="1:17" ht="18.95" customHeight="1">
      <c r="B61" s="102"/>
      <c r="C61" s="15">
        <f>Stammdaten!B39</f>
        <v>14</v>
      </c>
      <c r="D61" s="15" t="str">
        <f>Stammdaten!C39</f>
        <v>Staatl. Übertragungen</v>
      </c>
      <c r="F61" s="15"/>
      <c r="G61" s="139"/>
      <c r="H61" s="139"/>
      <c r="I61" s="139"/>
      <c r="J61" s="139"/>
      <c r="K61" s="139"/>
      <c r="L61" s="139"/>
      <c r="M61" s="198">
        <f t="shared" si="4"/>
        <v>0</v>
      </c>
      <c r="N61" s="139"/>
      <c r="O61" s="199">
        <f t="shared" si="5"/>
        <v>0</v>
      </c>
    </row>
    <row r="62" spans="1:17" ht="18.95" customHeight="1">
      <c r="B62" s="102"/>
      <c r="C62" s="15">
        <f>Stammdaten!B40</f>
        <v>15</v>
      </c>
      <c r="D62" s="15" t="str">
        <f>Stammdaten!C40</f>
        <v>Zinsen, Dividenden</v>
      </c>
      <c r="F62" s="15"/>
      <c r="G62" s="139"/>
      <c r="H62" s="139"/>
      <c r="I62" s="139"/>
      <c r="J62" s="139"/>
      <c r="K62" s="139"/>
      <c r="L62" s="139"/>
      <c r="M62" s="198">
        <f t="shared" si="4"/>
        <v>0</v>
      </c>
      <c r="N62" s="139"/>
      <c r="O62" s="199">
        <f t="shared" si="5"/>
        <v>0</v>
      </c>
    </row>
    <row r="63" spans="1:17" ht="18.95" customHeight="1">
      <c r="B63" s="102"/>
      <c r="C63" s="15">
        <f>Stammdaten!B41</f>
        <v>16</v>
      </c>
      <c r="D63" s="15" t="str">
        <f>Stammdaten!C41</f>
        <v>Vermietung, Verpachtung</v>
      </c>
      <c r="F63" s="15"/>
      <c r="G63" s="139"/>
      <c r="H63" s="139"/>
      <c r="I63" s="139"/>
      <c r="J63" s="139"/>
      <c r="K63" s="139"/>
      <c r="L63" s="139"/>
      <c r="M63" s="198">
        <f t="shared" si="4"/>
        <v>0</v>
      </c>
      <c r="N63" s="139"/>
      <c r="O63" s="199">
        <f t="shared" si="5"/>
        <v>0</v>
      </c>
    </row>
    <row r="64" spans="1:17" ht="18.95" customHeight="1">
      <c r="B64" s="102"/>
      <c r="C64" s="15">
        <f>Stammdaten!B42</f>
        <v>17</v>
      </c>
      <c r="D64" s="15" t="str">
        <f>Stammdaten!C42</f>
        <v>Steuerrückerstattung</v>
      </c>
      <c r="F64" s="15"/>
      <c r="G64" s="139"/>
      <c r="H64" s="139"/>
      <c r="I64" s="139"/>
      <c r="J64" s="139"/>
      <c r="K64" s="139"/>
      <c r="L64" s="139"/>
      <c r="M64" s="198">
        <f t="shared" si="4"/>
        <v>0</v>
      </c>
      <c r="N64" s="139"/>
      <c r="O64" s="199">
        <f t="shared" si="5"/>
        <v>0</v>
      </c>
    </row>
    <row r="65" spans="2:15" ht="18.95" customHeight="1">
      <c r="B65" s="102"/>
      <c r="C65" s="15">
        <f>Stammdaten!B43</f>
        <v>18</v>
      </c>
      <c r="D65" s="15" t="str">
        <f>Stammdaten!C43</f>
        <v>Sonstige Einkommen</v>
      </c>
      <c r="F65" s="15"/>
      <c r="G65" s="139"/>
      <c r="H65" s="139"/>
      <c r="I65" s="139"/>
      <c r="J65" s="139"/>
      <c r="K65" s="139"/>
      <c r="L65" s="139"/>
      <c r="M65" s="198">
        <f t="shared" si="4"/>
        <v>0</v>
      </c>
      <c r="N65" s="139"/>
      <c r="O65" s="199">
        <f t="shared" si="5"/>
        <v>0</v>
      </c>
    </row>
    <row r="66" spans="2:15" ht="18.95" customHeight="1">
      <c r="B66" s="102"/>
      <c r="C66" s="15">
        <f>Stammdaten!B44</f>
        <v>19</v>
      </c>
      <c r="D66" s="124"/>
      <c r="E66" s="123"/>
      <c r="F66" s="123"/>
      <c r="G66" s="140"/>
      <c r="H66" s="140"/>
      <c r="I66" s="140"/>
      <c r="J66" s="140"/>
      <c r="K66" s="140"/>
      <c r="L66" s="140"/>
      <c r="M66" s="265">
        <f t="shared" si="4"/>
        <v>0</v>
      </c>
      <c r="N66" s="140"/>
      <c r="O66" s="266">
        <f t="shared" si="5"/>
        <v>0</v>
      </c>
    </row>
    <row r="67" spans="2:15" s="104" customFormat="1" ht="18.95" customHeight="1">
      <c r="B67" s="130"/>
      <c r="G67" s="267">
        <f>SUM(G58:G66)</f>
        <v>0</v>
      </c>
      <c r="H67" s="268">
        <f t="shared" ref="H67:O67" si="6">SUM(H58:H66)</f>
        <v>0</v>
      </c>
      <c r="I67" s="268">
        <f t="shared" si="6"/>
        <v>0</v>
      </c>
      <c r="J67" s="268">
        <f t="shared" si="6"/>
        <v>0</v>
      </c>
      <c r="K67" s="268">
        <f t="shared" si="6"/>
        <v>0</v>
      </c>
      <c r="L67" s="268">
        <f t="shared" si="6"/>
        <v>0</v>
      </c>
      <c r="M67" s="268">
        <f t="shared" si="6"/>
        <v>0</v>
      </c>
      <c r="N67" s="275">
        <f t="shared" si="6"/>
        <v>0</v>
      </c>
      <c r="O67" s="200">
        <f t="shared" si="6"/>
        <v>0</v>
      </c>
    </row>
    <row r="68" spans="2:15">
      <c r="B68" s="77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9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2" spans="2:15" ht="18">
      <c r="B72" s="17" t="str">
        <f>Stammdaten!B47</f>
        <v>Inventarvermögen</v>
      </c>
    </row>
    <row r="73" spans="2:15" ht="18.95" customHeight="1">
      <c r="B73" s="225" t="str">
        <f>Stammdaten!B49</f>
        <v>Summe Anschaffungswerte</v>
      </c>
      <c r="C73" s="226"/>
      <c r="D73" s="227"/>
      <c r="E73" s="227"/>
      <c r="F73" s="227"/>
      <c r="G73" s="228"/>
    </row>
    <row r="74" spans="2:15" ht="18.95" customHeight="1">
      <c r="B74" s="102" t="str">
        <f>Stammdaten!B50</f>
        <v>Restwerte</v>
      </c>
      <c r="C74" s="74"/>
      <c r="D74" s="74"/>
      <c r="E74" s="74"/>
      <c r="F74" s="74"/>
      <c r="G74" s="229"/>
    </row>
    <row r="75" spans="2:15" ht="18.95" customHeight="1">
      <c r="B75" s="102" t="str">
        <f>Stammdaten!B51</f>
        <v>Neuwerte (2% Preiserhöhung p.a.)</v>
      </c>
      <c r="C75" s="74"/>
      <c r="D75" s="74"/>
      <c r="E75" s="74"/>
      <c r="F75" s="74"/>
      <c r="G75" s="229"/>
    </row>
    <row r="76" spans="2:15" ht="18.95" customHeight="1">
      <c r="B76" s="102" t="str">
        <f>Stammdaten!B52</f>
        <v>Abschreibung lfd. Jahr</v>
      </c>
      <c r="C76" s="74"/>
      <c r="D76" s="74"/>
      <c r="E76" s="74"/>
      <c r="F76" s="74"/>
      <c r="G76" s="229"/>
    </row>
    <row r="77" spans="2:15" ht="18.95" customHeight="1">
      <c r="B77" s="77" t="str">
        <f>Stammdaten!B53</f>
        <v>Reparaturrücklage</v>
      </c>
      <c r="C77" s="75"/>
      <c r="D77" s="75"/>
      <c r="E77" s="75"/>
      <c r="F77" s="75"/>
      <c r="G77" s="230"/>
    </row>
    <row r="78" spans="2:15" ht="18.95" customHeight="1"/>
    <row r="79" spans="2:15" ht="18.95" customHeight="1"/>
    <row r="80" spans="2:15" s="17" customFormat="1" ht="18">
      <c r="B80" s="17" t="str">
        <f>Stammdaten!B55</f>
        <v>Finanzvermögen</v>
      </c>
      <c r="F80" s="250" t="s">
        <v>164</v>
      </c>
      <c r="G80" s="251"/>
    </row>
    <row r="81" spans="2:7">
      <c r="B81" s="225">
        <f>Stammdaten!B57</f>
        <v>1</v>
      </c>
      <c r="C81" s="244" t="s">
        <v>153</v>
      </c>
      <c r="D81" s="244"/>
      <c r="E81" s="244"/>
      <c r="F81" s="245"/>
      <c r="G81" s="228"/>
    </row>
    <row r="82" spans="2:7">
      <c r="B82" s="102">
        <f>Stammdaten!B58</f>
        <v>2</v>
      </c>
      <c r="C82" s="124" t="s">
        <v>154</v>
      </c>
      <c r="D82" s="124"/>
      <c r="E82" s="124"/>
      <c r="F82" s="124"/>
      <c r="G82" s="229"/>
    </row>
    <row r="83" spans="2:7">
      <c r="B83" s="102">
        <f>Stammdaten!B59</f>
        <v>3</v>
      </c>
      <c r="C83" s="124" t="s">
        <v>156</v>
      </c>
      <c r="D83" s="124"/>
      <c r="E83" s="124"/>
      <c r="F83" s="124"/>
      <c r="G83" s="229"/>
    </row>
    <row r="84" spans="2:7">
      <c r="B84" s="102">
        <f>Stammdaten!B60</f>
        <v>4</v>
      </c>
      <c r="C84" s="124" t="s">
        <v>157</v>
      </c>
      <c r="D84" s="124"/>
      <c r="E84" s="124"/>
      <c r="F84" s="124"/>
      <c r="G84" s="229"/>
    </row>
    <row r="85" spans="2:7">
      <c r="B85" s="102">
        <f>Stammdaten!B61</f>
        <v>5</v>
      </c>
      <c r="C85" s="124" t="s">
        <v>158</v>
      </c>
      <c r="D85" s="124"/>
      <c r="E85" s="124"/>
      <c r="F85" s="124"/>
      <c r="G85" s="229"/>
    </row>
    <row r="86" spans="2:7">
      <c r="B86" s="102">
        <f>Stammdaten!B62</f>
        <v>6</v>
      </c>
      <c r="C86" s="124" t="s">
        <v>159</v>
      </c>
      <c r="D86" s="124"/>
      <c r="E86" s="124"/>
      <c r="F86" s="124"/>
      <c r="G86" s="229"/>
    </row>
    <row r="87" spans="2:7">
      <c r="B87" s="102">
        <f>Stammdaten!B63</f>
        <v>7</v>
      </c>
      <c r="C87" s="124" t="s">
        <v>160</v>
      </c>
      <c r="D87" s="124"/>
      <c r="E87" s="124"/>
      <c r="F87" s="124"/>
      <c r="G87" s="229"/>
    </row>
    <row r="88" spans="2:7">
      <c r="B88" s="102">
        <f>Stammdaten!B64</f>
        <v>8</v>
      </c>
      <c r="C88" s="124" t="s">
        <v>161</v>
      </c>
      <c r="D88" s="124"/>
      <c r="E88" s="124"/>
      <c r="F88" s="124"/>
      <c r="G88" s="229"/>
    </row>
    <row r="89" spans="2:7">
      <c r="B89" s="77">
        <f>Stammdaten!B65</f>
        <v>9</v>
      </c>
      <c r="C89" s="246" t="s">
        <v>162</v>
      </c>
      <c r="D89" s="246"/>
      <c r="E89" s="246"/>
      <c r="F89" s="247"/>
      <c r="G89" s="230"/>
    </row>
  </sheetData>
  <mergeCells count="6">
    <mergeCell ref="C51:F51"/>
    <mergeCell ref="B2:O2"/>
    <mergeCell ref="B3:O3"/>
    <mergeCell ref="B26:E26"/>
    <mergeCell ref="E6:F6"/>
    <mergeCell ref="G26:L26"/>
  </mergeCells>
  <phoneticPr fontId="0" type="noConversion"/>
  <printOptions horizontalCentered="1" gridLinesSet="0"/>
  <pageMargins left="0.39370078740157483" right="0.19685039370078741" top="0.39370078740157483" bottom="0.43307086614173229" header="0.51181102362204722" footer="0.31496062992125984"/>
  <pageSetup paperSize="9" scale="60" orientation="portrait" r:id="rId1"/>
  <headerFooter alignWithMargins="0">
    <oddFooter>&amp;L&amp;"Arial,Fett Kursiv"LEL&amp;"Arial,Standard"&amp;8Schwäbisch Gmünd&amp;R&amp;"Arial,Standard"&amp;8 1/2009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2" r:id="rId4" name="Drop Down 4">
              <controlPr defaultSize="0" print="0" autoLine="0" autoPict="0">
                <anchor moveWithCells="1">
                  <from>
                    <xdr:col>6</xdr:col>
                    <xdr:colOff>47625</xdr:colOff>
                    <xdr:row>19</xdr:row>
                    <xdr:rowOff>28575</xdr:rowOff>
                  </from>
                  <to>
                    <xdr:col>6</xdr:col>
                    <xdr:colOff>561975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5" name="Drop Down 6">
              <controlPr defaultSize="0" print="0" autoLine="0" autoPict="0">
                <anchor moveWithCells="1">
                  <from>
                    <xdr:col>11</xdr:col>
                    <xdr:colOff>752475</xdr:colOff>
                    <xdr:row>18</xdr:row>
                    <xdr:rowOff>0</xdr:rowOff>
                  </from>
                  <to>
                    <xdr:col>14</xdr:col>
                    <xdr:colOff>619125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6" name="Drop Down 7">
              <controlPr defaultSize="0" print="0" autoLine="0" autoPict="0">
                <anchor moveWithCells="1">
                  <from>
                    <xdr:col>11</xdr:col>
                    <xdr:colOff>752475</xdr:colOff>
                    <xdr:row>19</xdr:row>
                    <xdr:rowOff>0</xdr:rowOff>
                  </from>
                  <to>
                    <xdr:col>14</xdr:col>
                    <xdr:colOff>619125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7" name="Drop Down 8">
              <controlPr defaultSize="0" print="0" autoLine="0" autoPict="0">
                <anchor moveWithCells="1">
                  <from>
                    <xdr:col>11</xdr:col>
                    <xdr:colOff>752475</xdr:colOff>
                    <xdr:row>20</xdr:row>
                    <xdr:rowOff>9525</xdr:rowOff>
                  </from>
                  <to>
                    <xdr:col>14</xdr:col>
                    <xdr:colOff>619125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8" name="Drop Down 9">
              <controlPr defaultSize="0" print="0" autoLine="0" autoPict="0">
                <anchor moveWithCells="1">
                  <from>
                    <xdr:col>11</xdr:col>
                    <xdr:colOff>752475</xdr:colOff>
                    <xdr:row>21</xdr:row>
                    <xdr:rowOff>28575</xdr:rowOff>
                  </from>
                  <to>
                    <xdr:col>14</xdr:col>
                    <xdr:colOff>619125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9" name="Drop Down 10">
              <controlPr defaultSize="0" print="0" autoLine="0" autoPict="0">
                <anchor moveWithCells="1">
                  <from>
                    <xdr:col>6</xdr:col>
                    <xdr:colOff>0</xdr:colOff>
                    <xdr:row>11</xdr:row>
                    <xdr:rowOff>0</xdr:rowOff>
                  </from>
                  <to>
                    <xdr:col>7</xdr:col>
                    <xdr:colOff>342900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0" name="Drop Down 11">
              <controlPr defaultSize="0" print="0" autoLine="0" autoPict="0">
                <anchor moveWithCells="1">
                  <from>
                    <xdr:col>6</xdr:col>
                    <xdr:colOff>47625</xdr:colOff>
                    <xdr:row>18</xdr:row>
                    <xdr:rowOff>0</xdr:rowOff>
                  </from>
                  <to>
                    <xdr:col>8</xdr:col>
                    <xdr:colOff>752475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1" name="Drop Down 14">
              <controlPr defaultSize="0" print="0" autoLine="0" autoPict="0">
                <anchor moveWithCells="1">
                  <from>
                    <xdr:col>11</xdr:col>
                    <xdr:colOff>752475</xdr:colOff>
                    <xdr:row>13</xdr:row>
                    <xdr:rowOff>38100</xdr:rowOff>
                  </from>
                  <to>
                    <xdr:col>13</xdr:col>
                    <xdr:colOff>161925</xdr:colOff>
                    <xdr:row>14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80" zoomScaleNormal="80" workbookViewId="0">
      <selection activeCell="E8" sqref="E8"/>
    </sheetView>
  </sheetViews>
  <sheetFormatPr baseColWidth="10" defaultRowHeight="15"/>
  <cols>
    <col min="1" max="1" width="45.25" style="1" customWidth="1"/>
    <col min="2" max="2" width="11.625" style="324"/>
    <col min="3" max="3" width="19.625" style="307" customWidth="1"/>
    <col min="4" max="4" width="21.625" style="300" customWidth="1"/>
  </cols>
  <sheetData>
    <row r="1" spans="1:4" ht="20.25">
      <c r="A1" s="156"/>
      <c r="C1" s="301"/>
      <c r="D1" s="294"/>
    </row>
    <row r="2" spans="1:4" ht="12">
      <c r="A2"/>
      <c r="C2"/>
      <c r="D2"/>
    </row>
    <row r="3" spans="1:4" ht="26.25">
      <c r="A3" s="158"/>
      <c r="C3" s="302"/>
      <c r="D3" s="295"/>
    </row>
    <row r="4" spans="1:4" ht="12">
      <c r="A4"/>
      <c r="C4"/>
      <c r="D4"/>
    </row>
    <row r="5" spans="1:4" ht="26.25">
      <c r="A5" s="158"/>
      <c r="C5" s="302"/>
      <c r="D5" s="295"/>
    </row>
    <row r="6" spans="1:4" ht="26.25">
      <c r="A6" s="160"/>
      <c r="C6" s="303"/>
      <c r="D6" s="296"/>
    </row>
    <row r="7" spans="1:4" ht="27.75">
      <c r="A7" s="281"/>
      <c r="B7" s="325" t="s">
        <v>183</v>
      </c>
      <c r="C7" s="308"/>
      <c r="D7" s="314"/>
    </row>
    <row r="8" spans="1:4" ht="52.5">
      <c r="A8" s="282"/>
      <c r="B8" s="325" t="s">
        <v>182</v>
      </c>
      <c r="C8" s="309" t="s">
        <v>170</v>
      </c>
      <c r="D8" s="315" t="s">
        <v>170</v>
      </c>
    </row>
    <row r="9" spans="1:4" ht="26.25">
      <c r="A9" s="283" t="s">
        <v>111</v>
      </c>
      <c r="C9" s="310" t="s">
        <v>181</v>
      </c>
      <c r="D9" s="316" t="s">
        <v>180</v>
      </c>
    </row>
    <row r="10" spans="1:4" ht="40.5">
      <c r="A10" s="288" t="s">
        <v>173</v>
      </c>
      <c r="C10" s="311">
        <v>8256</v>
      </c>
      <c r="D10" s="317">
        <v>8256</v>
      </c>
    </row>
    <row r="11" spans="1:4" ht="40.5">
      <c r="A11" s="288" t="s">
        <v>174</v>
      </c>
      <c r="C11" s="311"/>
      <c r="D11" s="317"/>
    </row>
    <row r="12" spans="1:4" ht="25.5">
      <c r="A12" s="288">
        <f>Erfassung!B38</f>
        <v>30</v>
      </c>
      <c r="C12" s="311">
        <v>6024</v>
      </c>
      <c r="D12" s="317">
        <v>6024</v>
      </c>
    </row>
    <row r="13" spans="1:4" ht="25.5">
      <c r="A13" s="288">
        <f>Erfassung!B39</f>
        <v>40</v>
      </c>
      <c r="C13" s="311">
        <v>0</v>
      </c>
      <c r="D13" s="317">
        <v>0</v>
      </c>
    </row>
    <row r="14" spans="1:4" ht="25.5">
      <c r="A14" s="288">
        <f>Stammdaten!B16</f>
        <v>50</v>
      </c>
      <c r="C14" s="311">
        <v>12600</v>
      </c>
      <c r="D14" s="317">
        <v>12600</v>
      </c>
    </row>
    <row r="15" spans="1:4" ht="25.5">
      <c r="A15" s="288">
        <f>Erfassung!B41</f>
        <v>60</v>
      </c>
      <c r="C15" s="311">
        <v>2544</v>
      </c>
      <c r="D15" s="317">
        <v>2544</v>
      </c>
    </row>
    <row r="16" spans="1:4" ht="25.5">
      <c r="A16" s="288">
        <f>Erfassung!B42</f>
        <v>70</v>
      </c>
      <c r="C16" s="311">
        <v>6576</v>
      </c>
      <c r="D16" s="317">
        <v>6576</v>
      </c>
    </row>
    <row r="17" spans="1:4" ht="25.5">
      <c r="A17" s="288">
        <f>Erfassung!B43</f>
        <v>80</v>
      </c>
      <c r="C17" s="311">
        <v>8952</v>
      </c>
      <c r="D17" s="317">
        <v>8952</v>
      </c>
    </row>
    <row r="18" spans="1:4" ht="26.25">
      <c r="A18" s="293" t="s">
        <v>178</v>
      </c>
      <c r="C18" s="312">
        <f>SUM(C10:C17,C24:C25)</f>
        <v>47244</v>
      </c>
      <c r="D18" s="318">
        <f>SUM(D10:D17,D24:D25)</f>
        <v>47244</v>
      </c>
    </row>
    <row r="19" spans="1:4" ht="25.5">
      <c r="A19" s="292">
        <f>Erfassung!B44</f>
        <v>90</v>
      </c>
      <c r="C19" s="311">
        <v>11904</v>
      </c>
      <c r="D19" s="319">
        <v>11904</v>
      </c>
    </row>
    <row r="20" spans="1:4" ht="25.5">
      <c r="A20" s="289">
        <f>Erfassung!B45</f>
        <v>100</v>
      </c>
      <c r="C20" s="311">
        <v>1740</v>
      </c>
      <c r="D20" s="320">
        <v>1740</v>
      </c>
    </row>
    <row r="21" spans="1:4" ht="25.5">
      <c r="A21" s="290" t="s">
        <v>171</v>
      </c>
      <c r="C21" s="311">
        <f>SUM(C19:C20)</f>
        <v>13644</v>
      </c>
      <c r="D21" s="321">
        <f>SUM(D19:D20)</f>
        <v>13644</v>
      </c>
    </row>
    <row r="22" spans="1:4" ht="25.5">
      <c r="A22" s="288">
        <f>Erfassung!B46</f>
        <v>110</v>
      </c>
      <c r="C22" s="311">
        <v>11832</v>
      </c>
      <c r="D22" s="317">
        <v>11832</v>
      </c>
    </row>
    <row r="23" spans="1:4" ht="25.5">
      <c r="A23" s="288">
        <f>Erfassung!B47</f>
        <v>120</v>
      </c>
      <c r="C23" s="311">
        <v>0</v>
      </c>
      <c r="D23" s="317">
        <v>0</v>
      </c>
    </row>
    <row r="24" spans="1:4" ht="25.5">
      <c r="A24" s="288">
        <f>Erfassung!B48</f>
        <v>130</v>
      </c>
      <c r="C24" s="311">
        <v>2292</v>
      </c>
      <c r="D24" s="317">
        <v>2292</v>
      </c>
    </row>
    <row r="25" spans="1:4" ht="25.5">
      <c r="A25" s="288">
        <f>Stammdaten!B25</f>
        <v>140</v>
      </c>
      <c r="C25" s="311">
        <v>0</v>
      </c>
      <c r="D25" s="317">
        <v>0</v>
      </c>
    </row>
    <row r="26" spans="1:4" ht="26.25">
      <c r="A26" s="291">
        <f>Erfassung!B50</f>
        <v>0</v>
      </c>
      <c r="C26" s="312">
        <f>SUM(C10:C25)-C21-C18</f>
        <v>72720</v>
      </c>
      <c r="D26" s="322">
        <f>SUM(D10:D25)-D21-D18</f>
        <v>72720</v>
      </c>
    </row>
    <row r="27" spans="1:4" ht="25.5">
      <c r="A27" s="288">
        <f>Stammdaten!B27</f>
        <v>150</v>
      </c>
      <c r="C27" s="311">
        <v>0</v>
      </c>
      <c r="D27" s="317">
        <v>0</v>
      </c>
    </row>
    <row r="28" spans="1:4" ht="20.25">
      <c r="A28" s="284" t="s">
        <v>142</v>
      </c>
      <c r="C28" s="313">
        <v>4</v>
      </c>
      <c r="D28" s="323">
        <v>4</v>
      </c>
    </row>
    <row r="29" spans="1:4">
      <c r="A29" s="285"/>
      <c r="C29" s="304"/>
      <c r="D29" s="297"/>
    </row>
    <row r="30" spans="1:4">
      <c r="A30" s="286"/>
      <c r="C30" s="305"/>
      <c r="D30" s="298"/>
    </row>
    <row r="31" spans="1:4">
      <c r="A31" s="25"/>
      <c r="C31" s="305"/>
      <c r="D31" s="298"/>
    </row>
    <row r="32" spans="1:4">
      <c r="A32" s="25"/>
      <c r="C32" s="306"/>
      <c r="D32" s="299"/>
    </row>
    <row r="33" spans="1:4">
      <c r="A33" s="25"/>
      <c r="C33" s="306"/>
      <c r="D33" s="29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8"/>
  <sheetViews>
    <sheetView zoomScale="75" zoomScaleNormal="75" workbookViewId="0">
      <selection activeCell="I30" sqref="I30"/>
    </sheetView>
  </sheetViews>
  <sheetFormatPr baseColWidth="10" defaultRowHeight="12"/>
  <cols>
    <col min="1" max="1" width="1.25" customWidth="1"/>
    <col min="2" max="2" width="5.375" customWidth="1"/>
    <col min="3" max="3" width="4.25" customWidth="1"/>
    <col min="4" max="4" width="39.25" customWidth="1"/>
  </cols>
  <sheetData>
    <row r="1" spans="2:7" ht="6" customHeight="1"/>
    <row r="2" spans="2:7" ht="24.75" customHeight="1">
      <c r="B2" s="98" t="s">
        <v>129</v>
      </c>
    </row>
    <row r="3" spans="2:7" ht="18">
      <c r="B3" s="17" t="s">
        <v>59</v>
      </c>
    </row>
    <row r="4" spans="2:7" s="215" customFormat="1" ht="60">
      <c r="B4" s="211"/>
      <c r="C4" s="212"/>
      <c r="D4" s="213"/>
      <c r="E4" s="214" t="s">
        <v>102</v>
      </c>
      <c r="F4" s="214" t="s">
        <v>108</v>
      </c>
      <c r="G4" s="214" t="s">
        <v>104</v>
      </c>
    </row>
    <row r="5" spans="2:7" ht="14.25">
      <c r="B5" s="106">
        <v>20</v>
      </c>
      <c r="C5" s="120" t="s">
        <v>118</v>
      </c>
      <c r="D5" s="107"/>
      <c r="E5" s="141">
        <f>Erfassung!O29</f>
        <v>0</v>
      </c>
      <c r="F5" s="126">
        <f>IF(E5=0,0,E5/$E$26*100)</f>
        <v>0</v>
      </c>
      <c r="G5" s="126">
        <f>E5/12</f>
        <v>0</v>
      </c>
    </row>
    <row r="6" spans="2:7" ht="14.25">
      <c r="B6" s="106"/>
      <c r="C6" s="120">
        <v>22</v>
      </c>
      <c r="D6" s="107" t="s">
        <v>105</v>
      </c>
      <c r="E6" s="142">
        <f>Erfassung!O30</f>
        <v>0</v>
      </c>
      <c r="F6" s="126">
        <f t="shared" ref="F6:F26" si="0">IF(E6=0,0,E6/$E$26*100)</f>
        <v>0</v>
      </c>
      <c r="G6" s="126">
        <f>E6/12</f>
        <v>0</v>
      </c>
    </row>
    <row r="7" spans="2:7" ht="14.25">
      <c r="B7" s="106"/>
      <c r="C7" s="120">
        <v>23</v>
      </c>
      <c r="D7" s="107" t="s">
        <v>61</v>
      </c>
      <c r="E7" s="142">
        <f>Erfassung!O31</f>
        <v>0</v>
      </c>
      <c r="F7" s="126">
        <f t="shared" si="0"/>
        <v>0</v>
      </c>
      <c r="G7" s="126">
        <f t="shared" ref="G7:G30" si="1">E7/12</f>
        <v>0</v>
      </c>
    </row>
    <row r="8" spans="2:7" ht="14.25">
      <c r="B8" s="106"/>
      <c r="C8" s="120">
        <v>24</v>
      </c>
      <c r="D8" s="107" t="s">
        <v>62</v>
      </c>
      <c r="E8" s="142">
        <f>Erfassung!O32</f>
        <v>0</v>
      </c>
      <c r="F8" s="126">
        <f t="shared" si="0"/>
        <v>0</v>
      </c>
      <c r="G8" s="126">
        <f t="shared" si="1"/>
        <v>0</v>
      </c>
    </row>
    <row r="9" spans="2:7" ht="14.25">
      <c r="B9" s="106"/>
      <c r="C9" s="120">
        <v>25</v>
      </c>
      <c r="D9" s="107" t="s">
        <v>63</v>
      </c>
      <c r="E9" s="142">
        <f>Erfassung!O33</f>
        <v>0</v>
      </c>
      <c r="F9" s="126">
        <f t="shared" si="0"/>
        <v>0</v>
      </c>
      <c r="G9" s="126">
        <f t="shared" si="1"/>
        <v>0</v>
      </c>
    </row>
    <row r="10" spans="2:7" ht="14.25">
      <c r="B10" s="106"/>
      <c r="C10" s="120">
        <v>26</v>
      </c>
      <c r="D10" s="107" t="s">
        <v>95</v>
      </c>
      <c r="E10" s="142">
        <f>Erfassung!O34</f>
        <v>0</v>
      </c>
      <c r="F10" s="126">
        <f t="shared" si="0"/>
        <v>0</v>
      </c>
      <c r="G10" s="126">
        <f t="shared" si="1"/>
        <v>0</v>
      </c>
    </row>
    <row r="11" spans="2:7" ht="14.25">
      <c r="B11" s="106"/>
      <c r="C11" s="120">
        <v>27</v>
      </c>
      <c r="D11" s="107" t="s">
        <v>64</v>
      </c>
      <c r="E11" s="142">
        <f>Erfassung!O35</f>
        <v>0</v>
      </c>
      <c r="F11" s="126">
        <f t="shared" si="0"/>
        <v>0</v>
      </c>
      <c r="G11" s="126">
        <f t="shared" si="1"/>
        <v>0</v>
      </c>
    </row>
    <row r="12" spans="2:7" ht="14.25">
      <c r="B12" s="106"/>
      <c r="C12" s="120">
        <v>28</v>
      </c>
      <c r="D12" s="107"/>
      <c r="E12" s="142">
        <f>Erfassung!O36</f>
        <v>0</v>
      </c>
      <c r="F12" s="126">
        <f t="shared" si="0"/>
        <v>0</v>
      </c>
      <c r="G12" s="126">
        <f t="shared" si="1"/>
        <v>0</v>
      </c>
    </row>
    <row r="13" spans="2:7" ht="14.25">
      <c r="B13" s="106"/>
      <c r="C13" s="120">
        <v>29</v>
      </c>
      <c r="D13" s="107" t="s">
        <v>106</v>
      </c>
      <c r="E13" s="142">
        <f>Erfassung!O37</f>
        <v>0</v>
      </c>
      <c r="F13" s="126">
        <f t="shared" si="0"/>
        <v>0</v>
      </c>
      <c r="G13" s="126">
        <f t="shared" si="1"/>
        <v>0</v>
      </c>
    </row>
    <row r="14" spans="2:7" ht="14.25">
      <c r="B14" s="106">
        <v>30</v>
      </c>
      <c r="C14" s="107" t="s">
        <v>65</v>
      </c>
      <c r="D14" s="100"/>
      <c r="E14" s="142">
        <f>Erfassung!O38</f>
        <v>0</v>
      </c>
      <c r="F14" s="126">
        <f t="shared" si="0"/>
        <v>0</v>
      </c>
      <c r="G14" s="126">
        <f t="shared" si="1"/>
        <v>0</v>
      </c>
    </row>
    <row r="15" spans="2:7" ht="14.25">
      <c r="B15" s="106">
        <v>40</v>
      </c>
      <c r="C15" s="107" t="s">
        <v>66</v>
      </c>
      <c r="D15" s="100"/>
      <c r="E15" s="142">
        <f>Erfassung!O39</f>
        <v>0</v>
      </c>
      <c r="F15" s="126">
        <f t="shared" si="0"/>
        <v>0</v>
      </c>
      <c r="G15" s="126">
        <f t="shared" si="1"/>
        <v>0</v>
      </c>
    </row>
    <row r="16" spans="2:7" ht="14.25">
      <c r="B16" s="106">
        <v>50</v>
      </c>
      <c r="C16" s="107" t="s">
        <v>3</v>
      </c>
      <c r="D16" s="100"/>
      <c r="E16" s="142">
        <f>Erfassung!O40</f>
        <v>0</v>
      </c>
      <c r="F16" s="126">
        <f t="shared" si="0"/>
        <v>0</v>
      </c>
      <c r="G16" s="126">
        <f t="shared" si="1"/>
        <v>0</v>
      </c>
    </row>
    <row r="17" spans="2:7" ht="14.25">
      <c r="B17" s="106">
        <v>60</v>
      </c>
      <c r="C17" s="107" t="s">
        <v>4</v>
      </c>
      <c r="D17" s="100"/>
      <c r="E17" s="142">
        <f>Erfassung!O41</f>
        <v>0</v>
      </c>
      <c r="F17" s="126">
        <f t="shared" si="0"/>
        <v>0</v>
      </c>
      <c r="G17" s="126">
        <f t="shared" si="1"/>
        <v>0</v>
      </c>
    </row>
    <row r="18" spans="2:7" ht="14.25">
      <c r="B18" s="106">
        <v>70</v>
      </c>
      <c r="C18" s="107" t="s">
        <v>67</v>
      </c>
      <c r="D18" s="100"/>
      <c r="E18" s="142">
        <f>Erfassung!O42</f>
        <v>0</v>
      </c>
      <c r="F18" s="126">
        <f t="shared" si="0"/>
        <v>0</v>
      </c>
      <c r="G18" s="126">
        <f t="shared" si="1"/>
        <v>0</v>
      </c>
    </row>
    <row r="19" spans="2:7" ht="14.25">
      <c r="B19" s="106">
        <v>80</v>
      </c>
      <c r="C19" s="107" t="s">
        <v>68</v>
      </c>
      <c r="D19" s="100"/>
      <c r="E19" s="142">
        <f>Erfassung!O43</f>
        <v>0</v>
      </c>
      <c r="F19" s="126">
        <f t="shared" si="0"/>
        <v>0</v>
      </c>
      <c r="G19" s="126">
        <f t="shared" si="1"/>
        <v>0</v>
      </c>
    </row>
    <row r="20" spans="2:7" ht="14.25">
      <c r="B20" s="106">
        <v>90</v>
      </c>
      <c r="C20" s="107" t="s">
        <v>69</v>
      </c>
      <c r="D20" s="100"/>
      <c r="E20" s="142">
        <f>Erfassung!O44</f>
        <v>0</v>
      </c>
      <c r="F20" s="126">
        <f t="shared" si="0"/>
        <v>0</v>
      </c>
      <c r="G20" s="126">
        <f t="shared" si="1"/>
        <v>0</v>
      </c>
    </row>
    <row r="21" spans="2:7" ht="14.25">
      <c r="B21" s="106">
        <v>100</v>
      </c>
      <c r="C21" s="107" t="s">
        <v>70</v>
      </c>
      <c r="D21" s="100"/>
      <c r="E21" s="142">
        <f>Erfassung!O45</f>
        <v>0</v>
      </c>
      <c r="F21" s="126">
        <f t="shared" si="0"/>
        <v>0</v>
      </c>
      <c r="G21" s="126">
        <f t="shared" si="1"/>
        <v>0</v>
      </c>
    </row>
    <row r="22" spans="2:7" ht="14.25">
      <c r="B22" s="106">
        <v>110</v>
      </c>
      <c r="C22" s="107" t="s">
        <v>71</v>
      </c>
      <c r="D22" s="100"/>
      <c r="E22" s="142">
        <f>Erfassung!O46</f>
        <v>0</v>
      </c>
      <c r="F22" s="126">
        <f t="shared" si="0"/>
        <v>0</v>
      </c>
      <c r="G22" s="126">
        <f t="shared" si="1"/>
        <v>0</v>
      </c>
    </row>
    <row r="23" spans="2:7" ht="14.25">
      <c r="B23" s="106">
        <v>120</v>
      </c>
      <c r="C23" s="107" t="s">
        <v>5</v>
      </c>
      <c r="D23" s="100"/>
      <c r="E23" s="142">
        <f>Erfassung!O47</f>
        <v>0</v>
      </c>
      <c r="F23" s="126">
        <f t="shared" si="0"/>
        <v>0</v>
      </c>
      <c r="G23" s="126">
        <f t="shared" si="1"/>
        <v>0</v>
      </c>
    </row>
    <row r="24" spans="2:7" ht="14.25">
      <c r="B24" s="106">
        <v>130</v>
      </c>
      <c r="C24" s="107" t="s">
        <v>72</v>
      </c>
      <c r="D24" s="100"/>
      <c r="E24" s="142">
        <f>Erfassung!O48</f>
        <v>0</v>
      </c>
      <c r="F24" s="126">
        <f t="shared" si="0"/>
        <v>0</v>
      </c>
      <c r="G24" s="126">
        <f t="shared" si="1"/>
        <v>0</v>
      </c>
    </row>
    <row r="25" spans="2:7" ht="14.25">
      <c r="B25" s="106">
        <v>140</v>
      </c>
      <c r="C25" s="107" t="s">
        <v>179</v>
      </c>
      <c r="D25" s="100"/>
      <c r="E25" s="142">
        <f>Erfassung!O49</f>
        <v>0</v>
      </c>
      <c r="F25" s="126">
        <f t="shared" si="0"/>
        <v>0</v>
      </c>
      <c r="G25" s="126">
        <f t="shared" si="1"/>
        <v>0</v>
      </c>
    </row>
    <row r="26" spans="2:7" s="273" customFormat="1" ht="15">
      <c r="B26" s="270"/>
      <c r="C26" s="208" t="s">
        <v>115</v>
      </c>
      <c r="D26" s="252"/>
      <c r="E26" s="271">
        <f>Erfassung!O50</f>
        <v>0</v>
      </c>
      <c r="F26" s="126">
        <f t="shared" si="0"/>
        <v>0</v>
      </c>
      <c r="G26" s="272">
        <f t="shared" si="1"/>
        <v>0</v>
      </c>
    </row>
    <row r="27" spans="2:7" ht="14.25">
      <c r="B27" s="108">
        <v>150</v>
      </c>
      <c r="C27" s="471" t="s">
        <v>172</v>
      </c>
      <c r="D27" s="472"/>
      <c r="E27" s="142">
        <f>Erfassung!O51</f>
        <v>0</v>
      </c>
      <c r="F27" s="126">
        <f>IF(E27=0,0,E27/$E$26*100)</f>
        <v>0</v>
      </c>
      <c r="G27" s="126">
        <f t="shared" si="1"/>
        <v>0</v>
      </c>
    </row>
    <row r="28" spans="2:7" ht="14.25">
      <c r="B28" s="112"/>
      <c r="C28" s="119"/>
      <c r="D28" s="111"/>
      <c r="E28" s="143"/>
      <c r="F28" s="99"/>
      <c r="G28" s="121"/>
    </row>
    <row r="29" spans="2:7" ht="15">
      <c r="B29" s="112"/>
      <c r="C29" s="208" t="s">
        <v>114</v>
      </c>
      <c r="D29" s="99"/>
      <c r="E29" s="144">
        <f>E26</f>
        <v>0</v>
      </c>
      <c r="F29" s="126">
        <f>IF(E29=0,0,E29/$E$27*100)</f>
        <v>0</v>
      </c>
      <c r="G29" s="121">
        <f t="shared" si="1"/>
        <v>0</v>
      </c>
    </row>
    <row r="30" spans="2:7" ht="15">
      <c r="B30" s="112"/>
      <c r="C30" s="208" t="s">
        <v>165</v>
      </c>
      <c r="D30" s="99"/>
      <c r="E30" s="144">
        <f>SUM(E6:E19,E24,E25)</f>
        <v>0</v>
      </c>
      <c r="F30" s="126">
        <f>IF(E30=0,0,E30/$E$27*100)</f>
        <v>0</v>
      </c>
      <c r="G30" s="121">
        <f t="shared" si="1"/>
        <v>0</v>
      </c>
    </row>
    <row r="31" spans="2:7" ht="15">
      <c r="B31" s="112"/>
      <c r="C31" s="208" t="s">
        <v>116</v>
      </c>
      <c r="D31" s="99"/>
      <c r="E31" s="144">
        <f>E27</f>
        <v>0</v>
      </c>
      <c r="F31" s="126">
        <f>F26</f>
        <v>0</v>
      </c>
      <c r="G31" s="121">
        <f>E31/12</f>
        <v>0</v>
      </c>
    </row>
    <row r="32" spans="2:7" ht="15">
      <c r="B32" s="99"/>
      <c r="C32" s="252" t="s">
        <v>166</v>
      </c>
      <c r="D32" s="99"/>
      <c r="E32" s="144">
        <f>(E5-E10-E11-E12-E13)/365/(Erfassung!G15+Erfassung!G17)</f>
        <v>0</v>
      </c>
      <c r="F32" s="126"/>
      <c r="G32" s="121"/>
    </row>
    <row r="33" spans="2:7" ht="15">
      <c r="B33" s="32"/>
      <c r="C33" s="131"/>
      <c r="D33" s="32"/>
      <c r="E33" s="132"/>
      <c r="F33" s="32"/>
      <c r="G33" s="133"/>
    </row>
    <row r="34" spans="2:7" s="81" customFormat="1" ht="18">
      <c r="B34" s="17" t="s">
        <v>76</v>
      </c>
    </row>
    <row r="35" spans="2:7" s="221" customFormat="1" ht="51">
      <c r="B35" s="216"/>
      <c r="C35" s="217"/>
      <c r="D35" s="218"/>
      <c r="E35" s="219" t="s">
        <v>93</v>
      </c>
      <c r="F35" s="220" t="s">
        <v>109</v>
      </c>
      <c r="G35" s="220" t="s">
        <v>107</v>
      </c>
    </row>
    <row r="36" spans="2:7" s="81" customFormat="1" ht="14.25">
      <c r="B36" s="108">
        <v>11</v>
      </c>
      <c r="C36" s="109" t="s">
        <v>78</v>
      </c>
      <c r="D36" s="101"/>
      <c r="E36" s="142">
        <f>Erfassung!O58</f>
        <v>0</v>
      </c>
      <c r="F36" s="126">
        <f t="shared" ref="F36:F45" si="2">IF(E36=0,0,E36/$E$45*100)</f>
        <v>0</v>
      </c>
      <c r="G36" s="126">
        <f t="shared" ref="G36:G45" si="3">E36/12</f>
        <v>0</v>
      </c>
    </row>
    <row r="37" spans="2:7" s="81" customFormat="1" ht="14.25">
      <c r="B37" s="108">
        <v>12</v>
      </c>
      <c r="C37" s="109" t="s">
        <v>79</v>
      </c>
      <c r="D37" s="101"/>
      <c r="E37" s="142">
        <f>Erfassung!O59</f>
        <v>0</v>
      </c>
      <c r="F37" s="126">
        <f t="shared" si="2"/>
        <v>0</v>
      </c>
      <c r="G37" s="126">
        <f t="shared" si="3"/>
        <v>0</v>
      </c>
    </row>
    <row r="38" spans="2:7" s="81" customFormat="1" ht="14.25">
      <c r="B38" s="108">
        <v>13</v>
      </c>
      <c r="C38" s="109" t="s">
        <v>80</v>
      </c>
      <c r="D38" s="101"/>
      <c r="E38" s="142">
        <f>Erfassung!O60</f>
        <v>0</v>
      </c>
      <c r="F38" s="126">
        <f t="shared" si="2"/>
        <v>0</v>
      </c>
      <c r="G38" s="126">
        <f t="shared" si="3"/>
        <v>0</v>
      </c>
    </row>
    <row r="39" spans="2:7" s="81" customFormat="1" ht="14.25">
      <c r="B39" s="108">
        <v>14</v>
      </c>
      <c r="C39" s="109" t="s">
        <v>81</v>
      </c>
      <c r="D39" s="101"/>
      <c r="E39" s="142">
        <f>Erfassung!O61</f>
        <v>0</v>
      </c>
      <c r="F39" s="126">
        <f t="shared" si="2"/>
        <v>0</v>
      </c>
      <c r="G39" s="126">
        <f t="shared" si="3"/>
        <v>0</v>
      </c>
    </row>
    <row r="40" spans="2:7" s="81" customFormat="1" ht="14.25">
      <c r="B40" s="108">
        <v>15</v>
      </c>
      <c r="C40" s="109" t="s">
        <v>82</v>
      </c>
      <c r="D40" s="101"/>
      <c r="E40" s="142">
        <f>Erfassung!O62</f>
        <v>0</v>
      </c>
      <c r="F40" s="126">
        <f t="shared" si="2"/>
        <v>0</v>
      </c>
      <c r="G40" s="126">
        <f t="shared" si="3"/>
        <v>0</v>
      </c>
    </row>
    <row r="41" spans="2:7" s="81" customFormat="1" ht="14.25">
      <c r="B41" s="108">
        <v>16</v>
      </c>
      <c r="C41" s="109" t="s">
        <v>83</v>
      </c>
      <c r="D41" s="101"/>
      <c r="E41" s="142">
        <f>Erfassung!O63</f>
        <v>0</v>
      </c>
      <c r="F41" s="126">
        <f t="shared" si="2"/>
        <v>0</v>
      </c>
      <c r="G41" s="126">
        <f t="shared" si="3"/>
        <v>0</v>
      </c>
    </row>
    <row r="42" spans="2:7" s="81" customFormat="1" ht="14.25">
      <c r="B42" s="108">
        <v>17</v>
      </c>
      <c r="C42" s="109" t="s">
        <v>84</v>
      </c>
      <c r="D42" s="101"/>
      <c r="E42" s="142">
        <f>Erfassung!O64</f>
        <v>0</v>
      </c>
      <c r="F42" s="126">
        <f t="shared" si="2"/>
        <v>0</v>
      </c>
      <c r="G42" s="126">
        <f t="shared" si="3"/>
        <v>0</v>
      </c>
    </row>
    <row r="43" spans="2:7" s="81" customFormat="1" ht="14.25">
      <c r="B43" s="108">
        <v>18</v>
      </c>
      <c r="C43" s="109" t="s">
        <v>85</v>
      </c>
      <c r="D43" s="101"/>
      <c r="E43" s="142">
        <f>Erfassung!O65</f>
        <v>0</v>
      </c>
      <c r="F43" s="126">
        <f t="shared" si="2"/>
        <v>0</v>
      </c>
      <c r="G43" s="126">
        <f t="shared" si="3"/>
        <v>0</v>
      </c>
    </row>
    <row r="44" spans="2:7" s="81" customFormat="1" ht="14.25">
      <c r="B44" s="108">
        <v>19</v>
      </c>
      <c r="C44" s="209" t="str">
        <f>IF(Erfassung!D66="","",Erfassung!D66)</f>
        <v/>
      </c>
      <c r="D44" s="109"/>
      <c r="E44" s="142">
        <f>Erfassung!O66</f>
        <v>0</v>
      </c>
      <c r="F44" s="126">
        <f t="shared" si="2"/>
        <v>0</v>
      </c>
      <c r="G44" s="126">
        <f t="shared" si="3"/>
        <v>0</v>
      </c>
    </row>
    <row r="45" spans="2:7" s="81" customFormat="1" ht="15">
      <c r="B45" s="207">
        <v>10</v>
      </c>
      <c r="C45" s="210" t="s">
        <v>77</v>
      </c>
      <c r="D45" s="105"/>
      <c r="E45" s="142">
        <f>Erfassung!O67</f>
        <v>0</v>
      </c>
      <c r="F45" s="126">
        <f t="shared" si="2"/>
        <v>0</v>
      </c>
      <c r="G45" s="126">
        <f t="shared" si="3"/>
        <v>0</v>
      </c>
    </row>
    <row r="46" spans="2:7" s="81" customFormat="1" ht="14.25"/>
    <row r="47" spans="2:7" s="81" customFormat="1" ht="18">
      <c r="B47" s="17" t="s">
        <v>136</v>
      </c>
    </row>
    <row r="48" spans="2:7" s="81" customFormat="1" ht="18">
      <c r="B48" s="223"/>
      <c r="C48" s="120"/>
      <c r="D48" s="107"/>
      <c r="E48" s="224" t="s">
        <v>103</v>
      </c>
    </row>
    <row r="49" spans="2:5" s="81" customFormat="1" ht="14.25">
      <c r="B49" s="100" t="s">
        <v>137</v>
      </c>
      <c r="C49" s="100"/>
      <c r="D49" s="100"/>
      <c r="E49" s="100"/>
    </row>
    <row r="50" spans="2:5" s="81" customFormat="1" ht="14.25">
      <c r="B50" s="100" t="s">
        <v>138</v>
      </c>
      <c r="C50" s="100"/>
      <c r="D50" s="100"/>
      <c r="E50" s="100"/>
    </row>
    <row r="51" spans="2:5" s="81" customFormat="1" ht="14.25">
      <c r="B51" s="100" t="s">
        <v>139</v>
      </c>
      <c r="C51" s="100"/>
      <c r="D51" s="100"/>
      <c r="E51" s="100"/>
    </row>
    <row r="52" spans="2:5" s="81" customFormat="1" ht="14.25">
      <c r="B52" s="100" t="s">
        <v>140</v>
      </c>
      <c r="C52" s="100"/>
      <c r="D52" s="100"/>
      <c r="E52" s="100"/>
    </row>
    <row r="53" spans="2:5" s="81" customFormat="1" ht="14.25">
      <c r="B53" s="100" t="s">
        <v>141</v>
      </c>
      <c r="C53" s="100"/>
      <c r="D53" s="100"/>
      <c r="E53" s="100"/>
    </row>
    <row r="54" spans="2:5" s="81" customFormat="1" ht="14.25"/>
    <row r="55" spans="2:5" s="81" customFormat="1" ht="18">
      <c r="B55" s="17" t="s">
        <v>152</v>
      </c>
    </row>
    <row r="56" spans="2:5" s="81" customFormat="1" ht="18">
      <c r="B56" s="223"/>
      <c r="C56" s="120"/>
      <c r="D56" s="107"/>
      <c r="E56" s="224" t="s">
        <v>103</v>
      </c>
    </row>
    <row r="57" spans="2:5" s="81" customFormat="1" ht="14.25">
      <c r="B57" s="106">
        <v>1</v>
      </c>
      <c r="C57" s="120" t="str">
        <f>Erfassung!C81</f>
        <v>Kasse</v>
      </c>
      <c r="D57" s="107"/>
      <c r="E57" s="100">
        <f>Erfassung!G81</f>
        <v>0</v>
      </c>
    </row>
    <row r="58" spans="2:5" s="81" customFormat="1" ht="14.25">
      <c r="B58" s="106">
        <v>2</v>
      </c>
      <c r="C58" s="120" t="str">
        <f>Erfassung!C82</f>
        <v>Giro</v>
      </c>
      <c r="D58" s="107"/>
      <c r="E58" s="100">
        <f>Erfassung!G82</f>
        <v>0</v>
      </c>
    </row>
    <row r="59" spans="2:5" s="81" customFormat="1" ht="14.25">
      <c r="B59" s="106">
        <v>3</v>
      </c>
      <c r="C59" s="120" t="str">
        <f>Erfassung!C83</f>
        <v>Sparbrief</v>
      </c>
      <c r="D59" s="107"/>
      <c r="E59" s="100">
        <f>Erfassung!G83</f>
        <v>0</v>
      </c>
    </row>
    <row r="60" spans="2:5" s="81" customFormat="1" ht="14.25">
      <c r="B60" s="106">
        <v>4</v>
      </c>
      <c r="C60" s="120" t="str">
        <f>Erfassung!C84</f>
        <v>Sparbuch Petra</v>
      </c>
      <c r="D60" s="107"/>
      <c r="E60" s="100">
        <f>Erfassung!G84</f>
        <v>0</v>
      </c>
    </row>
    <row r="61" spans="2:5" s="81" customFormat="1" ht="14.25">
      <c r="B61" s="106">
        <v>5</v>
      </c>
      <c r="C61" s="120" t="str">
        <f>Erfassung!C85</f>
        <v>Sparbuch Heike</v>
      </c>
      <c r="D61" s="107"/>
      <c r="E61" s="100">
        <f>Erfassung!G85</f>
        <v>0</v>
      </c>
    </row>
    <row r="62" spans="2:5" s="81" customFormat="1" ht="14.25">
      <c r="B62" s="106">
        <v>6</v>
      </c>
      <c r="C62" s="120" t="str">
        <f>Erfassung!C86</f>
        <v>Festgeld</v>
      </c>
      <c r="D62" s="107"/>
      <c r="E62" s="100">
        <f>Erfassung!G86</f>
        <v>0</v>
      </c>
    </row>
    <row r="63" spans="2:5" s="81" customFormat="1" ht="14.25">
      <c r="B63" s="106">
        <v>7</v>
      </c>
      <c r="C63" s="120" t="str">
        <f>Erfassung!C87</f>
        <v>Kapitallebensversicherung</v>
      </c>
      <c r="D63" s="107"/>
      <c r="E63" s="100">
        <f>Erfassung!G87</f>
        <v>0</v>
      </c>
    </row>
    <row r="64" spans="2:5" s="81" customFormat="1" ht="14.25">
      <c r="B64" s="106">
        <v>8</v>
      </c>
      <c r="C64" s="120" t="str">
        <f>Erfassung!C88</f>
        <v>Bausparguthaben</v>
      </c>
      <c r="D64" s="107"/>
      <c r="E64" s="100">
        <f>Erfassung!G88</f>
        <v>0</v>
      </c>
    </row>
    <row r="65" spans="2:5" s="81" customFormat="1" ht="14.25">
      <c r="B65" s="106">
        <v>9</v>
      </c>
      <c r="C65" s="120" t="str">
        <f>Erfassung!C89</f>
        <v>Bauspardarlehen</v>
      </c>
      <c r="D65" s="107"/>
      <c r="E65" s="100">
        <f>Erfassung!G89</f>
        <v>0</v>
      </c>
    </row>
    <row r="66" spans="2:5" s="81" customFormat="1" ht="14.25">
      <c r="C66" s="81" t="s">
        <v>163</v>
      </c>
      <c r="E66" s="81">
        <f>SUM(E57:E65)</f>
        <v>0</v>
      </c>
    </row>
    <row r="67" spans="2:5" s="81" customFormat="1" ht="14.25"/>
    <row r="68" spans="2:5" s="81" customFormat="1" ht="14.25"/>
  </sheetData>
  <mergeCells count="1">
    <mergeCell ref="C27:D27"/>
  </mergeCells>
  <phoneticPr fontId="0" type="noConversion"/>
  <printOptions horizontalCentered="1"/>
  <pageMargins left="0.39370078740157483" right="0.19685039370078741" top="0.39370078740157483" bottom="0.43307086614173229" header="0.51181102362204722" footer="0.31496062992125984"/>
  <pageSetup paperSize="9" scale="60" orientation="portrait" r:id="rId1"/>
  <headerFooter alignWithMargins="0">
    <oddFooter>&amp;L&amp;"Arial,Fett Kursiv"LEL&amp;"Arial,Standard"&amp;8Schwäbisch Gmünd&amp;R&amp;"Arial,Standard"&amp;8 1/2009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5"/>
  <sheetViews>
    <sheetView showGridLines="0" zoomScale="75" workbookViewId="0">
      <selection activeCell="I30" sqref="I30"/>
    </sheetView>
  </sheetViews>
  <sheetFormatPr baseColWidth="10" defaultColWidth="11.375" defaultRowHeight="12.75"/>
  <cols>
    <col min="1" max="1" width="1.375" style="4" customWidth="1"/>
    <col min="2" max="2" width="54.25" style="4" bestFit="1" customWidth="1"/>
    <col min="3" max="16384" width="11.375" style="4"/>
  </cols>
  <sheetData>
    <row r="1" spans="2:8" ht="9.9499999999999993" customHeight="1"/>
    <row r="2" spans="2:8" s="163" customFormat="1" ht="20.25">
      <c r="B2" s="473" t="s">
        <v>112</v>
      </c>
      <c r="C2" s="474"/>
      <c r="D2" s="474"/>
      <c r="E2" s="474"/>
      <c r="F2" s="474"/>
      <c r="G2" s="474"/>
      <c r="H2" s="474"/>
    </row>
    <row r="4" spans="2:8" ht="18">
      <c r="B4" s="475" t="str">
        <f>"Familie "&amp;Erfassung!G10&amp;", "&amp;Erfassung!J10&amp;", "&amp;Erfassung!E6&amp;""</f>
        <v xml:space="preserve">Familie , , </v>
      </c>
      <c r="C4" s="475"/>
      <c r="D4" s="475"/>
      <c r="E4" s="475"/>
      <c r="F4" s="475"/>
      <c r="G4" s="475"/>
      <c r="H4" s="475"/>
    </row>
    <row r="5" spans="2:8" ht="15">
      <c r="B5" s="64"/>
      <c r="C5" s="64"/>
      <c r="D5" s="64"/>
      <c r="E5" s="64"/>
      <c r="F5" s="64"/>
      <c r="G5" s="64"/>
      <c r="H5" s="64"/>
    </row>
    <row r="6" spans="2:8" ht="14.25" customHeight="1">
      <c r="B6" s="64"/>
      <c r="C6" s="64"/>
      <c r="D6" s="64"/>
      <c r="E6" s="64"/>
      <c r="F6" s="64"/>
      <c r="G6" s="64"/>
      <c r="H6" s="64"/>
    </row>
    <row r="39" spans="2:5" ht="36">
      <c r="B39" s="125" t="s">
        <v>2</v>
      </c>
      <c r="C39" s="164" t="s">
        <v>51</v>
      </c>
      <c r="D39" s="164" t="s">
        <v>50</v>
      </c>
      <c r="E39" s="164" t="s">
        <v>49</v>
      </c>
    </row>
    <row r="40" spans="2:5" ht="20.100000000000001" customHeight="1">
      <c r="B40" s="165" t="str">
        <f>Stammdaten!C5</f>
        <v>Nahrungs-, Genussmittel, Hh.-, Verbrauchsartikel</v>
      </c>
      <c r="C40" s="166">
        <f>Stammdaten!E5</f>
        <v>0</v>
      </c>
      <c r="D40" s="167">
        <f>Stammdaten!G5</f>
        <v>0</v>
      </c>
      <c r="E40" s="168">
        <f>Stammdaten!$F$5</f>
        <v>0</v>
      </c>
    </row>
    <row r="41" spans="2:5" ht="20.100000000000001" customHeight="1">
      <c r="B41" s="165" t="str">
        <f>Stammdaten!C14</f>
        <v>Maschinen, Geräte</v>
      </c>
      <c r="C41" s="166">
        <f>Stammdaten!E14</f>
        <v>0</v>
      </c>
      <c r="D41" s="167">
        <f>Stammdaten!G14</f>
        <v>0</v>
      </c>
      <c r="E41" s="168">
        <f>Stammdaten!F14</f>
        <v>0</v>
      </c>
    </row>
    <row r="42" spans="2:5" ht="20.100000000000001" customHeight="1">
      <c r="B42" s="165" t="str">
        <f>Stammdaten!C15</f>
        <v>Löhne, Vergabe</v>
      </c>
      <c r="C42" s="166">
        <f>Stammdaten!E15</f>
        <v>0</v>
      </c>
      <c r="D42" s="167">
        <f>Stammdaten!G15</f>
        <v>0</v>
      </c>
      <c r="E42" s="168">
        <f>Stammdaten!F15</f>
        <v>0</v>
      </c>
    </row>
    <row r="43" spans="2:5" ht="20.100000000000001" customHeight="1">
      <c r="B43" s="165" t="str">
        <f>Stammdaten!C16</f>
        <v>Wohnen</v>
      </c>
      <c r="C43" s="166">
        <f>Stammdaten!E16</f>
        <v>0</v>
      </c>
      <c r="D43" s="167">
        <f>Stammdaten!G16</f>
        <v>0</v>
      </c>
      <c r="E43" s="168">
        <f>Stammdaten!F16</f>
        <v>0</v>
      </c>
    </row>
    <row r="44" spans="2:5" ht="20.100000000000001" customHeight="1">
      <c r="B44" s="165" t="str">
        <f>Stammdaten!C17</f>
        <v>Bekleidung</v>
      </c>
      <c r="C44" s="166">
        <f>Stammdaten!E17</f>
        <v>0</v>
      </c>
      <c r="D44" s="167">
        <f>Stammdaten!G17</f>
        <v>0</v>
      </c>
      <c r="E44" s="168">
        <f>Stammdaten!F17</f>
        <v>0</v>
      </c>
    </row>
    <row r="45" spans="2:5" ht="20.100000000000001" customHeight="1">
      <c r="B45" s="165" t="str">
        <f>Stammdaten!C18</f>
        <v>Freizeit, Bildung, Geschenke</v>
      </c>
      <c r="C45" s="166">
        <f>Stammdaten!E18</f>
        <v>0</v>
      </c>
      <c r="D45" s="167">
        <f>Stammdaten!G18</f>
        <v>0</v>
      </c>
      <c r="E45" s="168">
        <f>Stammdaten!F18</f>
        <v>0</v>
      </c>
    </row>
    <row r="46" spans="2:5" ht="20.100000000000001" customHeight="1">
      <c r="B46" s="165" t="str">
        <f>Stammdaten!C19</f>
        <v>Verkehr</v>
      </c>
      <c r="C46" s="166">
        <f>Stammdaten!E19</f>
        <v>0</v>
      </c>
      <c r="D46" s="167">
        <f>Stammdaten!G19</f>
        <v>0</v>
      </c>
      <c r="E46" s="168">
        <f>Stammdaten!F19</f>
        <v>0</v>
      </c>
    </row>
    <row r="47" spans="2:5" ht="20.100000000000001" customHeight="1">
      <c r="B47" s="165" t="str">
        <f>Stammdaten!C20</f>
        <v>Priv. Pflichtversicherungen</v>
      </c>
      <c r="C47" s="166">
        <f>Stammdaten!E20</f>
        <v>0</v>
      </c>
      <c r="D47" s="167">
        <f>Stammdaten!G20</f>
        <v>0</v>
      </c>
      <c r="E47" s="168">
        <f>Stammdaten!F20</f>
        <v>0</v>
      </c>
    </row>
    <row r="48" spans="2:5" ht="20.100000000000001" customHeight="1">
      <c r="B48" s="165" t="str">
        <f>Stammdaten!C21</f>
        <v>Freiw. Priv. Versicherungen</v>
      </c>
      <c r="C48" s="166">
        <f>Stammdaten!E21</f>
        <v>0</v>
      </c>
      <c r="D48" s="167">
        <f>Stammdaten!G21</f>
        <v>0</v>
      </c>
      <c r="E48" s="168">
        <f>Stammdaten!F21</f>
        <v>0</v>
      </c>
    </row>
    <row r="49" spans="2:5" ht="20.100000000000001" customHeight="1">
      <c r="B49" s="165" t="str">
        <f>Stammdaten!C22</f>
        <v>Steuern, Abgaben</v>
      </c>
      <c r="C49" s="166">
        <f>Stammdaten!E22</f>
        <v>0</v>
      </c>
      <c r="D49" s="167">
        <f>Stammdaten!G22</f>
        <v>0</v>
      </c>
      <c r="E49" s="168">
        <f>Stammdaten!F22</f>
        <v>0</v>
      </c>
    </row>
    <row r="50" spans="2:5" ht="20.100000000000001" customHeight="1">
      <c r="B50" s="165" t="str">
        <f>Stammdaten!C23</f>
        <v>Altenteil</v>
      </c>
      <c r="C50" s="166">
        <f>Stammdaten!E23</f>
        <v>0</v>
      </c>
      <c r="D50" s="167">
        <f>Stammdaten!G23</f>
        <v>0</v>
      </c>
      <c r="E50" s="168">
        <f>Stammdaten!F23</f>
        <v>0</v>
      </c>
    </row>
    <row r="51" spans="2:5" ht="20.100000000000001" customHeight="1">
      <c r="B51" s="165" t="str">
        <f>Stammdaten!C24</f>
        <v>Sonstiges</v>
      </c>
      <c r="C51" s="166">
        <f>Stammdaten!E24</f>
        <v>0</v>
      </c>
      <c r="D51" s="167">
        <f>Stammdaten!G24</f>
        <v>0</v>
      </c>
      <c r="E51" s="168">
        <f>Stammdaten!F24</f>
        <v>0</v>
      </c>
    </row>
    <row r="52" spans="2:5" ht="20.100000000000001" customHeight="1">
      <c r="B52" s="165" t="str">
        <f>Stammdaten!C25</f>
        <v>Außerordentlicher Aufwand</v>
      </c>
      <c r="C52" s="166">
        <f>Stammdaten!E25</f>
        <v>0</v>
      </c>
      <c r="D52" s="167">
        <f>Stammdaten!G25</f>
        <v>0</v>
      </c>
      <c r="E52" s="168">
        <f>Stammdaten!F25</f>
        <v>0</v>
      </c>
    </row>
    <row r="53" spans="2:5" ht="20.100000000000001" customHeight="1">
      <c r="B53" s="169" t="str">
        <f>Stammdaten!C26</f>
        <v>Summe Haushaltsaufwand</v>
      </c>
      <c r="C53" s="170">
        <f>Stammdaten!E26</f>
        <v>0</v>
      </c>
      <c r="D53" s="171">
        <f>Stammdaten!G26</f>
        <v>0</v>
      </c>
      <c r="E53" s="172">
        <f>Stammdaten!F26</f>
        <v>0</v>
      </c>
    </row>
    <row r="54" spans="2:5" ht="20.100000000000001" customHeight="1">
      <c r="B54" s="276" t="str">
        <f>Stammdaten!C27</f>
        <v>Projekte/Vermögensbildung</v>
      </c>
      <c r="C54" s="166">
        <f>Stammdaten!E27</f>
        <v>0</v>
      </c>
      <c r="D54" s="167">
        <f>Stammdaten!G27</f>
        <v>0</v>
      </c>
      <c r="E54" s="168">
        <f>Stammdaten!F27</f>
        <v>0</v>
      </c>
    </row>
    <row r="55" spans="2:5" ht="20.100000000000001" customHeight="1">
      <c r="B55" s="173" t="str">
        <f>Stammdaten!C30</f>
        <v>Privater Konsum/ Lebenshaltung</v>
      </c>
      <c r="C55" s="170">
        <f>Stammdaten!E30</f>
        <v>0</v>
      </c>
      <c r="D55" s="171">
        <f>Stammdaten!G30</f>
        <v>0</v>
      </c>
      <c r="E55" s="172">
        <f>Stammdaten!F30</f>
        <v>0</v>
      </c>
    </row>
  </sheetData>
  <sheetProtection sheet="1" objects="1" scenarios="1"/>
  <mergeCells count="2">
    <mergeCell ref="B2:H2"/>
    <mergeCell ref="B4:H4"/>
  </mergeCells>
  <phoneticPr fontId="0" type="noConversion"/>
  <printOptions horizontalCentered="1"/>
  <pageMargins left="0.39370078740157483" right="0.19685039370078741" top="0.39370078740157483" bottom="0.43307086614173229" header="0.51181102362204722" footer="0.31496062992125984"/>
  <pageSetup paperSize="9" scale="60" orientation="portrait" r:id="rId1"/>
  <headerFooter alignWithMargins="0">
    <oddFooter>&amp;L&amp;"Arial,Fett Kursiv"LEL&amp;"Arial,Standard"&amp;8Schwäbisch Gmünd&amp;R&amp;"Arial,Standard"&amp;8 1/2009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showGridLines="0" zoomScale="75" workbookViewId="0">
      <selection activeCell="I30" sqref="I30"/>
    </sheetView>
  </sheetViews>
  <sheetFormatPr baseColWidth="10" defaultColWidth="11.375" defaultRowHeight="12.75"/>
  <cols>
    <col min="1" max="1" width="1.375" style="4" customWidth="1"/>
    <col min="2" max="2" width="38.375" style="4" customWidth="1"/>
    <col min="3" max="16384" width="11.375" style="4"/>
  </cols>
  <sheetData>
    <row r="1" spans="2:8" ht="9.9499999999999993" customHeight="1"/>
    <row r="2" spans="2:8" ht="20.25">
      <c r="B2" s="473" t="s">
        <v>52</v>
      </c>
      <c r="C2" s="473"/>
      <c r="D2" s="473"/>
      <c r="E2" s="473"/>
      <c r="F2" s="473"/>
      <c r="G2" s="473"/>
      <c r="H2" s="473"/>
    </row>
    <row r="4" spans="2:8" ht="15">
      <c r="B4" s="476" t="str">
        <f>"Familie "&amp;Erfassung!G10&amp;", "&amp;Erfassung!J10&amp;", "&amp;Erfassung!E6&amp;""</f>
        <v xml:space="preserve">Familie , , </v>
      </c>
      <c r="C4" s="476"/>
      <c r="D4" s="476"/>
      <c r="E4" s="476"/>
      <c r="F4" s="476"/>
      <c r="G4" s="476"/>
      <c r="H4" s="64"/>
    </row>
    <row r="5" spans="2:8" ht="15">
      <c r="B5" s="64"/>
      <c r="C5" s="64"/>
      <c r="D5" s="64"/>
      <c r="E5" s="64"/>
      <c r="F5" s="64"/>
      <c r="G5" s="64"/>
      <c r="H5" s="64"/>
    </row>
    <row r="33" spans="2:5" ht="1.35" customHeight="1"/>
    <row r="34" spans="2:5" s="65" customFormat="1" ht="38.1" customHeight="1">
      <c r="B34" s="68" t="s">
        <v>117</v>
      </c>
      <c r="C34" s="66" t="s">
        <v>51</v>
      </c>
      <c r="D34" s="66" t="s">
        <v>50</v>
      </c>
      <c r="E34" s="66" t="s">
        <v>49</v>
      </c>
    </row>
    <row r="35" spans="2:5" ht="24.95" customHeight="1">
      <c r="B35" s="205" t="str">
        <f>Stammdaten!C36</f>
        <v>Landwirtschaft</v>
      </c>
      <c r="C35" s="135">
        <f>Stammdaten!E36</f>
        <v>0</v>
      </c>
      <c r="D35" s="134">
        <f>Stammdaten!G36</f>
        <v>0</v>
      </c>
      <c r="E35" s="136">
        <f>Stammdaten!F36</f>
        <v>0</v>
      </c>
    </row>
    <row r="36" spans="2:5" ht="24.95" customHeight="1">
      <c r="B36" s="67" t="str">
        <f>Stammdaten!C37</f>
        <v>Nebenbetriebe</v>
      </c>
      <c r="C36" s="135">
        <f>Stammdaten!E37</f>
        <v>0</v>
      </c>
      <c r="D36" s="134">
        <f>Stammdaten!G37</f>
        <v>0</v>
      </c>
      <c r="E36" s="136">
        <f>Stammdaten!F37</f>
        <v>0</v>
      </c>
    </row>
    <row r="37" spans="2:5" ht="24.95" customHeight="1">
      <c r="B37" s="67" t="str">
        <f>Stammdaten!C38</f>
        <v>Bruttolohn, - gehalt</v>
      </c>
      <c r="C37" s="135">
        <f>Stammdaten!E38</f>
        <v>0</v>
      </c>
      <c r="D37" s="134">
        <f>Stammdaten!G38</f>
        <v>0</v>
      </c>
      <c r="E37" s="136">
        <f>Stammdaten!F38</f>
        <v>0</v>
      </c>
    </row>
    <row r="38" spans="2:5" ht="24.95" customHeight="1">
      <c r="B38" s="67" t="str">
        <f>Stammdaten!C39</f>
        <v>Staatl. Übertragungen</v>
      </c>
      <c r="C38" s="135">
        <f>Stammdaten!E39</f>
        <v>0</v>
      </c>
      <c r="D38" s="134">
        <f>Stammdaten!G39</f>
        <v>0</v>
      </c>
      <c r="E38" s="136">
        <f>Stammdaten!F39</f>
        <v>0</v>
      </c>
    </row>
    <row r="39" spans="2:5" ht="24.95" customHeight="1">
      <c r="B39" s="67" t="str">
        <f>Stammdaten!C40</f>
        <v>Zinsen, Dividenden</v>
      </c>
      <c r="C39" s="135">
        <f>Stammdaten!E40</f>
        <v>0</v>
      </c>
      <c r="D39" s="134">
        <f>Stammdaten!G40</f>
        <v>0</v>
      </c>
      <c r="E39" s="136">
        <f>Stammdaten!F40</f>
        <v>0</v>
      </c>
    </row>
    <row r="40" spans="2:5" ht="24.95" customHeight="1">
      <c r="B40" s="67" t="str">
        <f>Stammdaten!C41</f>
        <v>Vermietung, Verpachtung</v>
      </c>
      <c r="C40" s="135">
        <f>Stammdaten!E41</f>
        <v>0</v>
      </c>
      <c r="D40" s="134">
        <f>Stammdaten!G41</f>
        <v>0</v>
      </c>
      <c r="E40" s="136">
        <f>Stammdaten!F41</f>
        <v>0</v>
      </c>
    </row>
    <row r="41" spans="2:5" ht="24.95" customHeight="1">
      <c r="B41" s="67" t="str">
        <f>Stammdaten!C42</f>
        <v>Steuerrückerstattung</v>
      </c>
      <c r="C41" s="135">
        <f>Stammdaten!E42</f>
        <v>0</v>
      </c>
      <c r="D41" s="134">
        <f>Stammdaten!G42</f>
        <v>0</v>
      </c>
      <c r="E41" s="136">
        <f>Stammdaten!F42</f>
        <v>0</v>
      </c>
    </row>
    <row r="42" spans="2:5" ht="24.95" customHeight="1">
      <c r="B42" s="67" t="str">
        <f>Stammdaten!C43</f>
        <v>Sonstige Einkommen</v>
      </c>
      <c r="C42" s="135">
        <f>Stammdaten!E43</f>
        <v>0</v>
      </c>
      <c r="D42" s="134">
        <f>Stammdaten!G43</f>
        <v>0</v>
      </c>
      <c r="E42" s="136">
        <f>Stammdaten!F43</f>
        <v>0</v>
      </c>
    </row>
    <row r="43" spans="2:5" ht="24.95" customHeight="1">
      <c r="B43" s="67" t="str">
        <f>Stammdaten!C44</f>
        <v/>
      </c>
      <c r="C43" s="135">
        <f>Stammdaten!E44</f>
        <v>0</v>
      </c>
      <c r="D43" s="134">
        <f>Stammdaten!G44</f>
        <v>0</v>
      </c>
      <c r="E43" s="136">
        <f>Stammdaten!F44</f>
        <v>0</v>
      </c>
    </row>
    <row r="44" spans="2:5" ht="24.95" customHeight="1">
      <c r="B44" s="145" t="str">
        <f>Stammdaten!C45</f>
        <v>Haushaltsgesamteinkommen</v>
      </c>
      <c r="C44" s="146">
        <f>Stammdaten!E45</f>
        <v>0</v>
      </c>
      <c r="D44" s="147">
        <f>Stammdaten!G45</f>
        <v>0</v>
      </c>
      <c r="E44" s="148">
        <f>Stammdaten!F45</f>
        <v>0</v>
      </c>
    </row>
    <row r="45" spans="2:5" ht="17.850000000000001" customHeight="1">
      <c r="B45" s="127"/>
      <c r="C45" s="128"/>
      <c r="D45" s="128"/>
      <c r="E45" s="129"/>
    </row>
  </sheetData>
  <sheetProtection sheet="1" objects="1" scenarios="1"/>
  <mergeCells count="2">
    <mergeCell ref="B4:G4"/>
    <mergeCell ref="B2:H2"/>
  </mergeCells>
  <phoneticPr fontId="0" type="noConversion"/>
  <printOptions horizontalCentered="1"/>
  <pageMargins left="0.39370078740157483" right="0.19685039370078741" top="0.39370078740157483" bottom="0.43307086614173229" header="0.51181102362204722" footer="0.31496062992125984"/>
  <pageSetup paperSize="9" scale="60" orientation="portrait" r:id="rId1"/>
  <headerFooter alignWithMargins="0">
    <oddFooter>&amp;L&amp;"Arial,Fett Kursiv"LEL&amp;"Arial,Standard"&amp;8Schwäbisch Gmünd&amp;R&amp;"Arial,Standard"&amp;8 1/2009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showGridLines="0" showZeros="0" zoomScale="75" zoomScaleNormal="75" workbookViewId="0">
      <selection activeCell="I30" sqref="I30"/>
    </sheetView>
  </sheetViews>
  <sheetFormatPr baseColWidth="10" defaultColWidth="11" defaultRowHeight="15"/>
  <cols>
    <col min="1" max="1" width="1.375" style="1" customWidth="1"/>
    <col min="2" max="2" width="39.875" style="1" bestFit="1" customWidth="1"/>
    <col min="3" max="4" width="11" style="2"/>
    <col min="5" max="5" width="7.375" style="2" customWidth="1"/>
    <col min="6" max="6" width="2.375" style="1" customWidth="1"/>
    <col min="7" max="7" width="37.75" style="1" customWidth="1"/>
    <col min="8" max="9" width="11" style="1"/>
    <col min="10" max="10" width="7.375" style="1" customWidth="1"/>
    <col min="11" max="11" width="1.125" style="1" customWidth="1"/>
    <col min="12" max="16384" width="11" style="1"/>
  </cols>
  <sheetData>
    <row r="1" spans="2:10" ht="9.9499999999999993" customHeight="1"/>
    <row r="2" spans="2:10" ht="22.7" customHeight="1">
      <c r="B2" s="473" t="s">
        <v>58</v>
      </c>
      <c r="C2" s="473"/>
      <c r="D2" s="473"/>
      <c r="E2" s="473"/>
      <c r="F2" s="473"/>
      <c r="G2" s="473"/>
      <c r="H2" s="473"/>
      <c r="I2" s="473"/>
      <c r="J2" s="473"/>
    </row>
    <row r="3" spans="2:10" ht="23.25">
      <c r="B3" s="27"/>
      <c r="C3" s="28"/>
      <c r="D3" s="29"/>
      <c r="E3" s="30"/>
      <c r="F3" s="30"/>
      <c r="G3" s="30"/>
      <c r="H3" s="31"/>
      <c r="I3" s="32"/>
      <c r="J3" s="33"/>
    </row>
    <row r="4" spans="2:10" ht="23.1" customHeight="1">
      <c r="B4" s="477" t="str">
        <f>"Familie "&amp;Erfassung!G10&amp;", "&amp;Erfassung!J10&amp;", "&amp;Erfassung!E6&amp;""</f>
        <v xml:space="preserve">Familie , , </v>
      </c>
      <c r="C4" s="477"/>
      <c r="D4" s="477"/>
      <c r="E4" s="477"/>
      <c r="F4" s="477"/>
      <c r="G4" s="477"/>
      <c r="H4" s="477"/>
      <c r="I4" s="477"/>
      <c r="J4" s="477"/>
    </row>
    <row r="5" spans="2:10" ht="23.25">
      <c r="B5" s="27"/>
      <c r="C5" s="28"/>
      <c r="D5" s="29"/>
      <c r="E5" s="30"/>
      <c r="F5" s="30"/>
      <c r="G5" s="30"/>
      <c r="H5" s="31"/>
      <c r="I5" s="32"/>
      <c r="J5" s="33"/>
    </row>
    <row r="6" spans="2:10" ht="6.6" customHeight="1">
      <c r="B6" s="24"/>
    </row>
    <row r="7" spans="2:10" ht="60.75">
      <c r="B7" s="6" t="s">
        <v>6</v>
      </c>
      <c r="C7" s="7" t="s">
        <v>9</v>
      </c>
      <c r="D7" s="7" t="s">
        <v>10</v>
      </c>
      <c r="E7" s="5" t="s">
        <v>8</v>
      </c>
      <c r="F7" s="8"/>
      <c r="G7" s="9" t="s">
        <v>2</v>
      </c>
      <c r="H7" s="7" t="s">
        <v>9</v>
      </c>
      <c r="I7" s="7" t="s">
        <v>10</v>
      </c>
      <c r="J7" s="5" t="s">
        <v>8</v>
      </c>
    </row>
    <row r="8" spans="2:10" ht="36">
      <c r="B8" s="21" t="str">
        <f>Stammdaten!C36</f>
        <v>Landwirtschaft</v>
      </c>
      <c r="C8" s="154">
        <f>Stammdaten!E36</f>
        <v>0</v>
      </c>
      <c r="D8" s="154">
        <f>Stammdaten!G36</f>
        <v>0</v>
      </c>
      <c r="E8" s="154">
        <f>Stammdaten!F36</f>
        <v>0</v>
      </c>
      <c r="F8" s="10"/>
      <c r="G8" s="22" t="str">
        <f>Stammdaten!C5</f>
        <v>Nahrungs-, Genussmittel, Hh.-, Verbrauchsartikel</v>
      </c>
      <c r="H8" s="154">
        <f>Stammdaten!E5</f>
        <v>0</v>
      </c>
      <c r="I8" s="154">
        <f>Stammdaten!G5</f>
        <v>0</v>
      </c>
      <c r="J8" s="154">
        <f>Stammdaten!F5</f>
        <v>0</v>
      </c>
    </row>
    <row r="9" spans="2:10" ht="24.95" customHeight="1">
      <c r="B9" s="21" t="str">
        <f>Stammdaten!C37</f>
        <v>Nebenbetriebe</v>
      </c>
      <c r="C9" s="154">
        <f>Stammdaten!E37</f>
        <v>0</v>
      </c>
      <c r="D9" s="154">
        <f>Stammdaten!G37</f>
        <v>0</v>
      </c>
      <c r="E9" s="154">
        <f>Stammdaten!F37</f>
        <v>0</v>
      </c>
      <c r="F9" s="10"/>
      <c r="G9" s="22" t="str">
        <f>Stammdaten!C14</f>
        <v>Maschinen, Geräte</v>
      </c>
      <c r="H9" s="154">
        <f>Stammdaten!E14</f>
        <v>0</v>
      </c>
      <c r="I9" s="154">
        <f>Stammdaten!G14</f>
        <v>0</v>
      </c>
      <c r="J9" s="154">
        <f>Stammdaten!F14</f>
        <v>0</v>
      </c>
    </row>
    <row r="10" spans="2:10" ht="24.95" customHeight="1">
      <c r="B10" s="21" t="str">
        <f>Stammdaten!C38</f>
        <v>Bruttolohn, - gehalt</v>
      </c>
      <c r="C10" s="154">
        <f>Stammdaten!E38</f>
        <v>0</v>
      </c>
      <c r="D10" s="154">
        <f>Stammdaten!G38</f>
        <v>0</v>
      </c>
      <c r="E10" s="154">
        <f>Stammdaten!F38</f>
        <v>0</v>
      </c>
      <c r="F10" s="10"/>
      <c r="G10" s="22" t="str">
        <f>Stammdaten!C15</f>
        <v>Löhne, Vergabe</v>
      </c>
      <c r="H10" s="154">
        <f>Stammdaten!E15</f>
        <v>0</v>
      </c>
      <c r="I10" s="154">
        <f>Stammdaten!G15</f>
        <v>0</v>
      </c>
      <c r="J10" s="154">
        <f>Stammdaten!F15</f>
        <v>0</v>
      </c>
    </row>
    <row r="11" spans="2:10" ht="24.95" customHeight="1">
      <c r="B11" s="21" t="str">
        <f>Stammdaten!C39</f>
        <v>Staatl. Übertragungen</v>
      </c>
      <c r="C11" s="154">
        <f>Stammdaten!E39</f>
        <v>0</v>
      </c>
      <c r="D11" s="154">
        <f>Stammdaten!G39</f>
        <v>0</v>
      </c>
      <c r="E11" s="154">
        <f>Stammdaten!F39</f>
        <v>0</v>
      </c>
      <c r="F11" s="10"/>
      <c r="G11" s="22" t="str">
        <f>Stammdaten!C16</f>
        <v>Wohnen</v>
      </c>
      <c r="H11" s="154">
        <f>Stammdaten!E16</f>
        <v>0</v>
      </c>
      <c r="I11" s="154">
        <f>Stammdaten!G16</f>
        <v>0</v>
      </c>
      <c r="J11" s="154">
        <f>Stammdaten!F16</f>
        <v>0</v>
      </c>
    </row>
    <row r="12" spans="2:10" ht="24.95" customHeight="1">
      <c r="B12" s="21" t="str">
        <f>Stammdaten!C40</f>
        <v>Zinsen, Dividenden</v>
      </c>
      <c r="C12" s="154">
        <f>Stammdaten!E40</f>
        <v>0</v>
      </c>
      <c r="D12" s="154">
        <f>Stammdaten!G40</f>
        <v>0</v>
      </c>
      <c r="E12" s="154">
        <f>Stammdaten!F40</f>
        <v>0</v>
      </c>
      <c r="F12" s="10"/>
      <c r="G12" s="22" t="str">
        <f>Stammdaten!C17</f>
        <v>Bekleidung</v>
      </c>
      <c r="H12" s="154">
        <f>Stammdaten!E17</f>
        <v>0</v>
      </c>
      <c r="I12" s="154">
        <f>Stammdaten!G17</f>
        <v>0</v>
      </c>
      <c r="J12" s="154">
        <f>Stammdaten!F17</f>
        <v>0</v>
      </c>
    </row>
    <row r="13" spans="2:10" ht="24.95" customHeight="1">
      <c r="B13" s="21" t="str">
        <f>Stammdaten!C41</f>
        <v>Vermietung, Verpachtung</v>
      </c>
      <c r="C13" s="154">
        <f>Stammdaten!E41</f>
        <v>0</v>
      </c>
      <c r="D13" s="154">
        <f>Stammdaten!G41</f>
        <v>0</v>
      </c>
      <c r="E13" s="154">
        <f>Stammdaten!F41</f>
        <v>0</v>
      </c>
      <c r="F13" s="10"/>
      <c r="G13" s="22" t="str">
        <f>Stammdaten!C18</f>
        <v>Freizeit, Bildung, Geschenke</v>
      </c>
      <c r="H13" s="154">
        <f>Stammdaten!E18</f>
        <v>0</v>
      </c>
      <c r="I13" s="154">
        <f>Stammdaten!G18</f>
        <v>0</v>
      </c>
      <c r="J13" s="154">
        <f>Stammdaten!F18</f>
        <v>0</v>
      </c>
    </row>
    <row r="14" spans="2:10" ht="24.95" customHeight="1">
      <c r="B14" s="21" t="str">
        <f>Stammdaten!C42</f>
        <v>Steuerrückerstattung</v>
      </c>
      <c r="C14" s="154">
        <f>Stammdaten!E42</f>
        <v>0</v>
      </c>
      <c r="D14" s="154">
        <f>Stammdaten!G42</f>
        <v>0</v>
      </c>
      <c r="E14" s="154">
        <f>Stammdaten!F42</f>
        <v>0</v>
      </c>
      <c r="F14" s="10"/>
      <c r="G14" s="22" t="str">
        <f>Stammdaten!C19</f>
        <v>Verkehr</v>
      </c>
      <c r="H14" s="154">
        <f>Stammdaten!E19</f>
        <v>0</v>
      </c>
      <c r="I14" s="154">
        <f>Stammdaten!G19</f>
        <v>0</v>
      </c>
      <c r="J14" s="154">
        <f>Stammdaten!F19</f>
        <v>0</v>
      </c>
    </row>
    <row r="15" spans="2:10" ht="24.95" customHeight="1">
      <c r="B15" s="21" t="str">
        <f>Stammdaten!C43</f>
        <v>Sonstige Einkommen</v>
      </c>
      <c r="C15" s="154">
        <f>Stammdaten!E43</f>
        <v>0</v>
      </c>
      <c r="D15" s="154">
        <f>Stammdaten!G43</f>
        <v>0</v>
      </c>
      <c r="E15" s="154">
        <f>Stammdaten!F43</f>
        <v>0</v>
      </c>
      <c r="F15" s="10"/>
      <c r="G15" s="22" t="str">
        <f>Stammdaten!C20</f>
        <v>Priv. Pflichtversicherungen</v>
      </c>
      <c r="H15" s="154">
        <f>Stammdaten!E20</f>
        <v>0</v>
      </c>
      <c r="I15" s="154">
        <f>Stammdaten!G20</f>
        <v>0</v>
      </c>
      <c r="J15" s="154">
        <f>Stammdaten!F20</f>
        <v>0</v>
      </c>
    </row>
    <row r="16" spans="2:10" ht="24.75" customHeight="1">
      <c r="B16" s="21" t="str">
        <f>Stammdaten!C44</f>
        <v/>
      </c>
      <c r="C16" s="154">
        <f>Stammdaten!E44</f>
        <v>0</v>
      </c>
      <c r="D16" s="154">
        <f>Stammdaten!G44</f>
        <v>0</v>
      </c>
      <c r="E16" s="154">
        <f>Stammdaten!F44</f>
        <v>0</v>
      </c>
      <c r="F16" s="10"/>
      <c r="G16" s="22" t="str">
        <f>Stammdaten!C21</f>
        <v>Freiw. Priv. Versicherungen</v>
      </c>
      <c r="H16" s="154">
        <f>Stammdaten!E21</f>
        <v>0</v>
      </c>
      <c r="I16" s="154">
        <f>Stammdaten!G21</f>
        <v>0</v>
      </c>
      <c r="J16" s="154">
        <f>Stammdaten!F21</f>
        <v>0</v>
      </c>
    </row>
    <row r="17" spans="2:11" ht="24.95" customHeight="1">
      <c r="B17" s="125" t="str">
        <f>Stammdaten!C45</f>
        <v>Haushaltsgesamteinkommen</v>
      </c>
      <c r="C17" s="137">
        <f>Stammdaten!E45</f>
        <v>0</v>
      </c>
      <c r="D17" s="155">
        <f>Stammdaten!G45</f>
        <v>0</v>
      </c>
      <c r="E17" s="155">
        <f>Stammdaten!F45</f>
        <v>0</v>
      </c>
      <c r="F17" s="10"/>
      <c r="G17" s="22" t="str">
        <f>Stammdaten!C22</f>
        <v>Steuern, Abgaben</v>
      </c>
      <c r="H17" s="154">
        <f>Stammdaten!E22</f>
        <v>0</v>
      </c>
      <c r="I17" s="154">
        <f>Stammdaten!G22</f>
        <v>0</v>
      </c>
      <c r="J17" s="154">
        <f>Stammdaten!F22</f>
        <v>0</v>
      </c>
    </row>
    <row r="18" spans="2:11" ht="24.95" customHeight="1">
      <c r="B18" s="3"/>
      <c r="C18" s="11"/>
      <c r="D18" s="11"/>
      <c r="E18" s="11"/>
      <c r="F18" s="10"/>
      <c r="G18" s="22" t="str">
        <f>Stammdaten!C23</f>
        <v>Altenteil</v>
      </c>
      <c r="H18" s="154">
        <f>Stammdaten!E23</f>
        <v>0</v>
      </c>
      <c r="I18" s="154">
        <f>Stammdaten!G23</f>
        <v>0</v>
      </c>
      <c r="J18" s="154">
        <f>Stammdaten!F23</f>
        <v>0</v>
      </c>
    </row>
    <row r="19" spans="2:11" ht="24.95" customHeight="1">
      <c r="B19" s="23"/>
      <c r="C19" s="11"/>
      <c r="D19" s="11"/>
      <c r="E19" s="11"/>
      <c r="F19" s="10"/>
      <c r="G19" s="22" t="str">
        <f>Stammdaten!C24</f>
        <v>Sonstiges</v>
      </c>
      <c r="H19" s="154">
        <f>Stammdaten!E24</f>
        <v>0</v>
      </c>
      <c r="I19" s="154">
        <f>Stammdaten!G24</f>
        <v>0</v>
      </c>
      <c r="J19" s="154">
        <f>Stammdaten!F24</f>
        <v>0</v>
      </c>
    </row>
    <row r="20" spans="2:11" ht="24.95" customHeight="1">
      <c r="B20" s="23"/>
      <c r="C20" s="11"/>
      <c r="D20" s="11"/>
      <c r="E20" s="11"/>
      <c r="F20" s="10"/>
      <c r="G20" s="22" t="str">
        <f>Stammdaten!C25</f>
        <v>Außerordentlicher Aufwand</v>
      </c>
      <c r="H20" s="154">
        <f>Stammdaten!E25</f>
        <v>0</v>
      </c>
      <c r="I20" s="154">
        <f>Stammdaten!G25</f>
        <v>0</v>
      </c>
      <c r="J20" s="154">
        <f>Stammdaten!F25</f>
        <v>0</v>
      </c>
    </row>
    <row r="21" spans="2:11" ht="24.95" customHeight="1">
      <c r="B21" s="23"/>
      <c r="C21" s="11"/>
      <c r="D21" s="11"/>
      <c r="E21" s="11"/>
      <c r="F21" s="10"/>
      <c r="G21" s="122" t="str">
        <f>Stammdaten!C26</f>
        <v>Summe Haushaltsaufwand</v>
      </c>
      <c r="H21" s="155">
        <f>Stammdaten!E26</f>
        <v>0</v>
      </c>
      <c r="I21" s="155">
        <f>Stammdaten!G26</f>
        <v>0</v>
      </c>
      <c r="J21" s="155">
        <f>Stammdaten!F26</f>
        <v>0</v>
      </c>
    </row>
    <row r="22" spans="2:11" ht="24.95" customHeight="1">
      <c r="B22" s="125" t="s">
        <v>7</v>
      </c>
      <c r="C22" s="206">
        <f>C17-H21-C33</f>
        <v>0</v>
      </c>
      <c r="D22" s="11"/>
      <c r="E22" s="11"/>
      <c r="F22" s="10"/>
      <c r="G22" s="22" t="str">
        <f>Stammdaten!C27</f>
        <v>Projekte/Vermögensbildung</v>
      </c>
      <c r="H22" s="154">
        <f>Stammdaten!E27</f>
        <v>0</v>
      </c>
      <c r="I22" s="154">
        <f>Stammdaten!G27</f>
        <v>0</v>
      </c>
      <c r="J22" s="154">
        <f>Stammdaten!F27</f>
        <v>0</v>
      </c>
    </row>
    <row r="23" spans="2:11" ht="20.25">
      <c r="B23" s="256" t="s">
        <v>169</v>
      </c>
      <c r="C23" s="257"/>
      <c r="D23" s="11"/>
      <c r="E23" s="11"/>
      <c r="F23" s="13"/>
      <c r="G23" s="280" t="str">
        <f>Stammdaten!C30</f>
        <v>Privater Konsum/ Lebenshaltung</v>
      </c>
      <c r="H23" s="154">
        <f>Stammdaten!E30</f>
        <v>0</v>
      </c>
      <c r="I23" s="253"/>
      <c r="J23" s="254"/>
    </row>
    <row r="24" spans="2:11" ht="20.25">
      <c r="B24" s="258" t="s">
        <v>177</v>
      </c>
      <c r="C24" s="259"/>
      <c r="D24" s="11"/>
      <c r="E24" s="11"/>
      <c r="F24" s="13"/>
      <c r="G24" s="278"/>
      <c r="H24" s="33"/>
      <c r="I24" s="253"/>
      <c r="J24" s="279"/>
      <c r="K24" s="33"/>
    </row>
    <row r="25" spans="2:11" ht="20.25">
      <c r="B25" s="258" t="s">
        <v>176</v>
      </c>
      <c r="C25" s="259"/>
      <c r="D25" s="11"/>
      <c r="E25" s="11"/>
      <c r="F25" s="13"/>
      <c r="G25" s="277" t="str">
        <f>Stammdaten!C32</f>
        <v>Tagesverpflegungsatz pro Person</v>
      </c>
      <c r="H25" s="255">
        <f>Stammdaten!E32</f>
        <v>0</v>
      </c>
      <c r="I25" s="253"/>
      <c r="J25" s="254"/>
    </row>
    <row r="26" spans="2:11" ht="20.25">
      <c r="B26" s="260"/>
      <c r="C26" s="261"/>
      <c r="D26" s="11"/>
      <c r="E26" s="11"/>
      <c r="F26" s="13"/>
      <c r="G26" s="13"/>
      <c r="H26" s="12"/>
      <c r="I26" s="14"/>
      <c r="J26" s="13"/>
    </row>
    <row r="27" spans="2:11">
      <c r="C27" s="12"/>
      <c r="D27" s="12"/>
      <c r="E27" s="12"/>
      <c r="F27" s="26"/>
      <c r="G27" s="26"/>
      <c r="H27" s="26"/>
      <c r="I27" s="14"/>
      <c r="J27" s="13"/>
    </row>
    <row r="28" spans="2:11">
      <c r="B28" s="25"/>
      <c r="C28" s="26"/>
      <c r="D28" s="26"/>
      <c r="E28" s="26"/>
      <c r="F28" s="26"/>
      <c r="G28" s="26"/>
      <c r="H28" s="26"/>
      <c r="I28" s="14"/>
      <c r="J28" s="13"/>
    </row>
    <row r="29" spans="2:11" ht="20.25">
      <c r="B29" s="235" t="str">
        <f>Stammdaten!B47</f>
        <v>Inventarvermögen</v>
      </c>
      <c r="C29" s="236"/>
      <c r="D29" s="234"/>
      <c r="E29" s="233"/>
      <c r="F29" s="232"/>
      <c r="G29" s="235" t="str">
        <f>Stammdaten!B55</f>
        <v>Finanzvermögen</v>
      </c>
      <c r="H29" s="248"/>
      <c r="I29" s="249"/>
      <c r="J29" s="232"/>
      <c r="K29" s="232"/>
    </row>
    <row r="30" spans="2:11" ht="24.95" customHeight="1">
      <c r="B30" s="22" t="str">
        <f>Stammdaten!B49</f>
        <v>Summe Anschaffungswerte</v>
      </c>
      <c r="C30" s="154">
        <f>Erfassung!G73</f>
        <v>0</v>
      </c>
      <c r="D30" s="232"/>
      <c r="E30" s="232"/>
      <c r="F30" s="232"/>
      <c r="G30" s="22" t="str">
        <f>Stammdaten!C57</f>
        <v>Kasse</v>
      </c>
      <c r="H30" s="154">
        <f>Erfassung!G81</f>
        <v>0</v>
      </c>
      <c r="I30" s="154"/>
      <c r="J30" s="232"/>
      <c r="K30" s="232"/>
    </row>
    <row r="31" spans="2:11" ht="24.95" customHeight="1">
      <c r="B31" s="22" t="str">
        <f>Stammdaten!B50</f>
        <v>Restwerte</v>
      </c>
      <c r="C31" s="154">
        <f>Erfassung!G74</f>
        <v>0</v>
      </c>
      <c r="D31" s="231"/>
      <c r="E31" s="232"/>
      <c r="F31" s="232"/>
      <c r="G31" s="22" t="str">
        <f>Stammdaten!C58</f>
        <v>Giro</v>
      </c>
      <c r="H31" s="154">
        <f>Erfassung!G82</f>
        <v>0</v>
      </c>
      <c r="I31" s="154"/>
      <c r="J31" s="232"/>
      <c r="K31" s="232"/>
    </row>
    <row r="32" spans="2:11" ht="24.95" customHeight="1">
      <c r="B32" s="22" t="str">
        <f>Stammdaten!B51</f>
        <v>Neuwerte (2% Preiserhöhung p.a.)</v>
      </c>
      <c r="C32" s="154">
        <f>Erfassung!G75</f>
        <v>0</v>
      </c>
      <c r="D32" s="232"/>
      <c r="E32" s="232"/>
      <c r="F32" s="232"/>
      <c r="G32" s="22" t="str">
        <f>Stammdaten!C59</f>
        <v>Sparbrief</v>
      </c>
      <c r="H32" s="154">
        <f>Erfassung!G83</f>
        <v>0</v>
      </c>
      <c r="I32" s="154"/>
      <c r="J32" s="232"/>
      <c r="K32" s="232"/>
    </row>
    <row r="33" spans="2:11" ht="24.95" customHeight="1">
      <c r="B33" s="22" t="str">
        <f>Stammdaten!B52</f>
        <v>Abschreibung lfd. Jahr</v>
      </c>
      <c r="C33" s="154">
        <f>Erfassung!G76</f>
        <v>0</v>
      </c>
      <c r="D33" s="232"/>
      <c r="E33" s="232"/>
      <c r="F33" s="232"/>
      <c r="G33" s="22" t="str">
        <f>Stammdaten!C60</f>
        <v>Sparbuch Petra</v>
      </c>
      <c r="H33" s="154">
        <f>Erfassung!G84</f>
        <v>0</v>
      </c>
      <c r="I33" s="154"/>
      <c r="J33" s="232"/>
      <c r="K33" s="232"/>
    </row>
    <row r="34" spans="2:11" ht="24.95" customHeight="1">
      <c r="B34" s="22" t="str">
        <f>Stammdaten!B53</f>
        <v>Reparaturrücklage</v>
      </c>
      <c r="C34" s="154">
        <f>Erfassung!G77</f>
        <v>0</v>
      </c>
      <c r="D34" s="232"/>
      <c r="E34" s="232"/>
      <c r="F34" s="232"/>
      <c r="G34" s="22" t="str">
        <f>Stammdaten!C61</f>
        <v>Sparbuch Heike</v>
      </c>
      <c r="H34" s="154">
        <f>Erfassung!G85</f>
        <v>0</v>
      </c>
      <c r="I34" s="154"/>
      <c r="J34" s="232"/>
      <c r="K34" s="232"/>
    </row>
    <row r="35" spans="2:11" ht="24.95" customHeight="1">
      <c r="B35" s="232"/>
      <c r="C35" s="232"/>
      <c r="D35" s="232"/>
      <c r="E35" s="232"/>
      <c r="F35" s="232"/>
      <c r="G35" s="22" t="str">
        <f>Stammdaten!C62</f>
        <v>Festgeld</v>
      </c>
      <c r="H35" s="154">
        <f>Erfassung!G86</f>
        <v>0</v>
      </c>
      <c r="I35" s="154"/>
      <c r="J35" s="232"/>
      <c r="K35" s="232"/>
    </row>
    <row r="36" spans="2:11" ht="24.95" customHeight="1">
      <c r="B36" s="232"/>
      <c r="C36" s="232"/>
      <c r="D36" s="232"/>
      <c r="E36" s="232"/>
      <c r="F36" s="232"/>
      <c r="G36" s="22" t="str">
        <f>Stammdaten!C63</f>
        <v>Kapitallebensversicherung</v>
      </c>
      <c r="H36" s="154">
        <f>Erfassung!G87</f>
        <v>0</v>
      </c>
      <c r="I36" s="154"/>
      <c r="J36" s="232"/>
      <c r="K36" s="232"/>
    </row>
    <row r="37" spans="2:11" ht="24.95" customHeight="1">
      <c r="B37" s="232"/>
      <c r="C37" s="232"/>
      <c r="D37" s="232"/>
      <c r="E37" s="232"/>
      <c r="F37" s="232"/>
      <c r="G37" s="22" t="str">
        <f>Stammdaten!C64</f>
        <v>Bausparguthaben</v>
      </c>
      <c r="H37" s="154">
        <f>Erfassung!G88</f>
        <v>0</v>
      </c>
      <c r="I37" s="154"/>
      <c r="J37" s="232"/>
      <c r="K37" s="232"/>
    </row>
    <row r="38" spans="2:11" ht="24.95" customHeight="1">
      <c r="B38" s="232"/>
      <c r="C38" s="232"/>
      <c r="D38" s="232"/>
      <c r="E38" s="232"/>
      <c r="F38" s="232"/>
      <c r="G38" s="22" t="str">
        <f>Stammdaten!C65</f>
        <v>Bauspardarlehen</v>
      </c>
      <c r="H38" s="154">
        <f>Erfassung!G89</f>
        <v>0</v>
      </c>
      <c r="I38" s="154"/>
      <c r="J38" s="232"/>
      <c r="K38" s="232"/>
    </row>
    <row r="39" spans="2:11" ht="24.95" customHeight="1">
      <c r="B39" s="232"/>
      <c r="C39" s="232"/>
      <c r="D39" s="232"/>
      <c r="E39" s="232"/>
      <c r="F39" s="232"/>
      <c r="G39" s="122" t="str">
        <f>Stammdaten!C66</f>
        <v>Summe</v>
      </c>
      <c r="H39" s="155">
        <f>Stammdaten!E66</f>
        <v>0</v>
      </c>
      <c r="I39" s="154"/>
      <c r="J39" s="232"/>
      <c r="K39" s="232"/>
    </row>
    <row r="40" spans="2:11">
      <c r="H40" s="2"/>
    </row>
    <row r="42" spans="2:11" ht="30.2" customHeight="1"/>
  </sheetData>
  <sheetProtection sheet="1" objects="1" scenarios="1"/>
  <mergeCells count="2">
    <mergeCell ref="B4:J4"/>
    <mergeCell ref="B2:J2"/>
  </mergeCells>
  <phoneticPr fontId="0" type="noConversion"/>
  <printOptions horizontalCentered="1"/>
  <pageMargins left="0.39370078740157483" right="0.19685039370078741" top="0.39370078740157483" bottom="0.43307086614173229" header="0.51181102362204722" footer="0.31496062992125984"/>
  <pageSetup paperSize="9" scale="60" orientation="portrait" r:id="rId1"/>
  <headerFooter alignWithMargins="0">
    <oddFooter>&amp;L&amp;"Arial,Fett Kursiv"LEL&amp;"Arial,Standard"&amp;8Schwäbisch Gmünd&amp;R&amp;"Arial,Standard"&amp;8 1/2009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J33"/>
  <sheetViews>
    <sheetView showZeros="0" workbookViewId="0">
      <selection activeCell="D1" sqref="D1"/>
    </sheetView>
  </sheetViews>
  <sheetFormatPr baseColWidth="10" defaultColWidth="11.375" defaultRowHeight="12.75"/>
  <cols>
    <col min="1" max="2" width="2.875" style="40" customWidth="1"/>
    <col min="3" max="3" width="20.25" style="43" customWidth="1"/>
    <col min="4" max="4" width="12.125" style="43" customWidth="1"/>
    <col min="5" max="5" width="11.625" style="52" customWidth="1"/>
    <col min="6" max="6" width="2.875" style="53" customWidth="1"/>
    <col min="7" max="7" width="13.375" style="52" customWidth="1"/>
    <col min="8" max="8" width="4.375" style="43" customWidth="1"/>
    <col min="9" max="9" width="11.625" style="41" customWidth="1"/>
    <col min="10" max="10" width="3.875" style="40" customWidth="1"/>
    <col min="11" max="11" width="11.625" style="40" customWidth="1"/>
    <col min="12" max="16384" width="11.375" style="40"/>
  </cols>
  <sheetData>
    <row r="1" spans="1:10" ht="23.45" customHeight="1">
      <c r="A1" s="34"/>
      <c r="B1" s="34"/>
      <c r="C1" s="35"/>
      <c r="D1" s="35"/>
      <c r="E1" s="36"/>
      <c r="F1" s="37"/>
      <c r="G1" s="36"/>
      <c r="H1" s="37"/>
      <c r="I1" s="38"/>
      <c r="J1" s="39" t="s">
        <v>30</v>
      </c>
    </row>
    <row r="2" spans="1:10">
      <c r="C2" s="40"/>
      <c r="D2" s="40"/>
      <c r="E2" s="41"/>
      <c r="F2" s="42"/>
      <c r="G2" s="41"/>
    </row>
    <row r="3" spans="1:10">
      <c r="B3" s="40" t="s">
        <v>14</v>
      </c>
      <c r="D3" s="40"/>
      <c r="E3" s="41"/>
      <c r="F3" s="42"/>
      <c r="G3" s="41"/>
    </row>
    <row r="4" spans="1:10" ht="5.0999999999999996" customHeight="1">
      <c r="B4" s="44"/>
      <c r="C4" s="44"/>
      <c r="D4" s="44"/>
      <c r="E4" s="45"/>
      <c r="F4" s="46"/>
      <c r="G4" s="47"/>
      <c r="H4" s="48"/>
    </row>
    <row r="5" spans="1:10">
      <c r="C5" s="40" t="s">
        <v>15</v>
      </c>
      <c r="D5" s="40"/>
      <c r="E5" s="41"/>
      <c r="F5" s="42"/>
      <c r="G5" s="41"/>
    </row>
    <row r="6" spans="1:10" ht="5.0999999999999996" customHeight="1">
      <c r="B6" s="44"/>
      <c r="C6" s="44"/>
      <c r="D6" s="44"/>
      <c r="E6" s="45"/>
      <c r="F6" s="46"/>
      <c r="G6" s="47"/>
      <c r="H6" s="48"/>
    </row>
    <row r="7" spans="1:10" ht="15">
      <c r="C7" s="40" t="s">
        <v>17</v>
      </c>
      <c r="D7" s="40"/>
      <c r="E7" s="41"/>
      <c r="F7" s="63">
        <v>2</v>
      </c>
      <c r="G7" s="113" t="s">
        <v>18</v>
      </c>
      <c r="H7" s="49"/>
    </row>
    <row r="8" spans="1:10" ht="15">
      <c r="C8" s="40"/>
      <c r="D8" s="40"/>
      <c r="E8" s="41"/>
      <c r="F8" s="42"/>
      <c r="G8" s="114" t="s">
        <v>31</v>
      </c>
      <c r="H8" s="50"/>
    </row>
    <row r="9" spans="1:10" ht="5.0999999999999996" customHeight="1">
      <c r="B9" s="44"/>
      <c r="C9" s="44"/>
      <c r="D9" s="44"/>
      <c r="E9" s="45"/>
      <c r="F9" s="46"/>
      <c r="G9" s="47"/>
      <c r="H9" s="48"/>
    </row>
    <row r="10" spans="1:10" hidden="1">
      <c r="C10" s="40" t="s">
        <v>19</v>
      </c>
      <c r="D10" s="40"/>
      <c r="E10" s="41" t="s">
        <v>32</v>
      </c>
      <c r="F10" s="40"/>
      <c r="G10" s="51" t="s">
        <v>20</v>
      </c>
    </row>
    <row r="11" spans="1:10" hidden="1">
      <c r="C11" s="40"/>
      <c r="D11" s="40"/>
      <c r="E11" s="41" t="s">
        <v>32</v>
      </c>
      <c r="F11" s="40"/>
      <c r="G11" s="51" t="s">
        <v>21</v>
      </c>
    </row>
    <row r="12" spans="1:10" ht="5.0999999999999996" customHeight="1">
      <c r="B12" s="44"/>
      <c r="C12" s="44"/>
      <c r="D12" s="44"/>
      <c r="E12" s="45"/>
      <c r="F12" s="46"/>
      <c r="G12" s="47"/>
      <c r="H12" s="48"/>
    </row>
    <row r="13" spans="1:10" ht="15">
      <c r="C13" s="40" t="s">
        <v>33</v>
      </c>
      <c r="D13" s="40"/>
      <c r="F13" s="63">
        <v>3</v>
      </c>
      <c r="G13" s="115" t="s">
        <v>34</v>
      </c>
      <c r="I13" s="110"/>
    </row>
    <row r="14" spans="1:10" ht="15">
      <c r="C14" s="40"/>
      <c r="D14" s="40"/>
      <c r="E14" s="41"/>
      <c r="F14" s="42"/>
      <c r="G14" s="116" t="s">
        <v>23</v>
      </c>
    </row>
    <row r="15" spans="1:10" ht="15">
      <c r="C15" s="40"/>
      <c r="D15" s="40"/>
      <c r="E15" s="41"/>
      <c r="F15" s="42"/>
      <c r="G15" s="116" t="s">
        <v>35</v>
      </c>
    </row>
    <row r="16" spans="1:10" ht="15">
      <c r="C16" s="40"/>
      <c r="D16" s="40"/>
      <c r="E16" s="41"/>
      <c r="F16" s="42"/>
      <c r="G16" s="114" t="s">
        <v>36</v>
      </c>
    </row>
    <row r="17" spans="2:8" ht="5.0999999999999996" customHeight="1">
      <c r="B17" s="44"/>
      <c r="C17" s="44"/>
      <c r="D17" s="44"/>
      <c r="E17" s="45"/>
      <c r="F17" s="46"/>
      <c r="G17" s="47"/>
      <c r="H17" s="48"/>
    </row>
    <row r="18" spans="2:8" ht="15">
      <c r="C18" s="40"/>
      <c r="D18" s="41" t="s">
        <v>37</v>
      </c>
      <c r="E18" s="41"/>
      <c r="F18" s="63">
        <v>2</v>
      </c>
      <c r="G18" s="113" t="s">
        <v>38</v>
      </c>
    </row>
    <row r="19" spans="2:8" ht="15">
      <c r="C19" s="40"/>
      <c r="D19" s="40"/>
      <c r="E19" s="41"/>
      <c r="F19" s="42"/>
      <c r="G19" s="117" t="s">
        <v>25</v>
      </c>
    </row>
    <row r="20" spans="2:8">
      <c r="C20" s="40"/>
      <c r="D20" s="40"/>
      <c r="E20" s="41"/>
      <c r="F20" s="42"/>
      <c r="G20" s="41"/>
    </row>
    <row r="21" spans="2:8" ht="15">
      <c r="C21" s="40" t="s">
        <v>39</v>
      </c>
      <c r="D21" s="40"/>
      <c r="E21" s="41"/>
      <c r="F21" s="63">
        <v>2</v>
      </c>
      <c r="G21" s="118" t="s">
        <v>60</v>
      </c>
    </row>
    <row r="22" spans="2:8" ht="15">
      <c r="C22" s="40"/>
      <c r="D22" s="40"/>
      <c r="E22" s="41"/>
      <c r="F22" s="42"/>
      <c r="G22" s="116" t="s">
        <v>27</v>
      </c>
    </row>
    <row r="23" spans="2:8" ht="15">
      <c r="C23" s="40"/>
      <c r="D23" s="40"/>
      <c r="E23" s="41"/>
      <c r="F23" s="42"/>
      <c r="G23" s="114" t="s">
        <v>40</v>
      </c>
    </row>
    <row r="24" spans="2:8">
      <c r="C24" s="40"/>
      <c r="D24" s="40"/>
      <c r="E24" s="41"/>
      <c r="F24" s="42"/>
      <c r="G24" s="41"/>
    </row>
    <row r="25" spans="2:8" ht="15">
      <c r="C25" s="40" t="s">
        <v>41</v>
      </c>
      <c r="D25" s="40"/>
      <c r="E25" s="41"/>
      <c r="F25" s="63">
        <v>9</v>
      </c>
      <c r="G25" s="118" t="s">
        <v>29</v>
      </c>
    </row>
    <row r="26" spans="2:8" ht="15">
      <c r="C26" s="40"/>
      <c r="D26" s="40"/>
      <c r="E26" s="41"/>
      <c r="F26" s="63">
        <v>9</v>
      </c>
      <c r="G26" s="116" t="s">
        <v>42</v>
      </c>
    </row>
    <row r="27" spans="2:8" ht="15">
      <c r="C27" s="40"/>
      <c r="D27" s="40"/>
      <c r="E27" s="41"/>
      <c r="F27" s="63">
        <v>9</v>
      </c>
      <c r="G27" s="116" t="s">
        <v>43</v>
      </c>
    </row>
    <row r="28" spans="2:8" ht="15">
      <c r="C28" s="40"/>
      <c r="D28" s="40"/>
      <c r="E28" s="41"/>
      <c r="F28" s="63">
        <v>9</v>
      </c>
      <c r="G28" s="116" t="s">
        <v>44</v>
      </c>
    </row>
    <row r="29" spans="2:8" ht="15">
      <c r="C29" s="40"/>
      <c r="D29" s="40"/>
      <c r="E29" s="41"/>
      <c r="F29" s="42"/>
      <c r="G29" s="116" t="s">
        <v>45</v>
      </c>
    </row>
    <row r="30" spans="2:8" ht="15">
      <c r="C30" s="40"/>
      <c r="D30" s="40"/>
      <c r="E30" s="41"/>
      <c r="F30" s="42"/>
      <c r="G30" s="116" t="s">
        <v>46</v>
      </c>
    </row>
    <row r="31" spans="2:8" ht="15">
      <c r="G31" s="116" t="s">
        <v>47</v>
      </c>
    </row>
    <row r="32" spans="2:8" ht="15">
      <c r="G32" s="116" t="s">
        <v>48</v>
      </c>
    </row>
    <row r="33" spans="7:7" ht="15">
      <c r="G33" s="117"/>
    </row>
  </sheetData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2" fitToHeight="2" orientation="portrait" blackAndWhite="1" horizontalDpi="4294967293" r:id="rId1"/>
  <headerFooter alignWithMargins="0">
    <oddFooter>&amp;L&amp;"Arial,Fett Kursiv"&amp;12LEL&amp;"Arial,Standard"&amp;8Schwäbisch Gmünd</oddFooter>
  </headerFooter>
  <rowBreaks count="2" manualBreakCount="2">
    <brk id="75" max="65535" man="1"/>
    <brk id="76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showGridLines="0" tabSelected="1" zoomScale="75" zoomScaleNormal="80" zoomScaleSheetLayoutView="75" workbookViewId="0"/>
  </sheetViews>
  <sheetFormatPr baseColWidth="10" defaultColWidth="11" defaultRowHeight="15"/>
  <cols>
    <col min="1" max="1" width="1.625" style="150" customWidth="1"/>
    <col min="2" max="2" width="24.25" style="150" customWidth="1"/>
    <col min="3" max="16384" width="11" style="150"/>
  </cols>
  <sheetData>
    <row r="1" spans="2:11" ht="17.45" customHeight="1"/>
    <row r="2" spans="2:11" ht="6" customHeight="1">
      <c r="B2" s="484"/>
      <c r="C2" s="485"/>
      <c r="D2" s="485"/>
      <c r="E2" s="485"/>
      <c r="F2" s="485"/>
      <c r="G2" s="485"/>
      <c r="H2" s="485"/>
      <c r="I2" s="485"/>
      <c r="J2" s="485"/>
      <c r="K2" s="486"/>
    </row>
    <row r="3" spans="2:11" ht="20.25" customHeight="1">
      <c r="B3" s="478" t="s">
        <v>11</v>
      </c>
      <c r="C3" s="479"/>
      <c r="D3" s="479"/>
      <c r="E3" s="479"/>
      <c r="F3" s="479"/>
      <c r="G3" s="479"/>
      <c r="H3" s="479"/>
      <c r="I3" s="479"/>
      <c r="J3" s="479"/>
      <c r="K3" s="480"/>
    </row>
    <row r="4" spans="2:11" s="162" customFormat="1" ht="20.25" customHeight="1">
      <c r="B4" s="481" t="s">
        <v>119</v>
      </c>
      <c r="C4" s="482"/>
      <c r="D4" s="482"/>
      <c r="E4" s="482"/>
      <c r="F4" s="482"/>
      <c r="G4" s="482"/>
      <c r="H4" s="482"/>
      <c r="I4" s="482"/>
      <c r="J4" s="482"/>
      <c r="K4" s="483"/>
    </row>
    <row r="6" spans="2:11" ht="18" customHeight="1">
      <c r="B6" s="150" t="s">
        <v>122</v>
      </c>
    </row>
    <row r="7" spans="2:11" ht="18" customHeight="1">
      <c r="B7" s="150" t="s">
        <v>146</v>
      </c>
    </row>
    <row r="8" spans="2:11" ht="18" customHeight="1"/>
    <row r="9" spans="2:11" ht="18" customHeight="1">
      <c r="B9" s="151" t="s">
        <v>97</v>
      </c>
    </row>
    <row r="10" spans="2:11" ht="18" customHeight="1">
      <c r="B10" s="151"/>
    </row>
    <row r="11" spans="2:11" ht="18" customHeight="1">
      <c r="B11" s="222" t="s">
        <v>0</v>
      </c>
      <c r="C11" s="150" t="s">
        <v>1</v>
      </c>
    </row>
    <row r="12" spans="2:11" ht="18" customHeight="1">
      <c r="B12" s="150" t="s">
        <v>134</v>
      </c>
      <c r="C12" s="150" t="s">
        <v>130</v>
      </c>
    </row>
    <row r="13" spans="2:11" ht="18" customHeight="1">
      <c r="B13" s="150" t="s">
        <v>99</v>
      </c>
      <c r="C13" s="150" t="s">
        <v>132</v>
      </c>
    </row>
    <row r="14" spans="2:11" ht="18" customHeight="1">
      <c r="B14" s="150" t="s">
        <v>98</v>
      </c>
      <c r="C14" s="150" t="s">
        <v>133</v>
      </c>
    </row>
    <row r="15" spans="2:11" ht="18" customHeight="1">
      <c r="B15" s="150" t="s">
        <v>58</v>
      </c>
      <c r="C15" s="150" t="s">
        <v>53</v>
      </c>
    </row>
    <row r="16" spans="2:11" ht="18" customHeight="1">
      <c r="B16" s="222" t="s">
        <v>100</v>
      </c>
      <c r="C16" s="150" t="s">
        <v>131</v>
      </c>
    </row>
    <row r="17" spans="2:3" ht="18" customHeight="1">
      <c r="C17" s="150" t="s">
        <v>135</v>
      </c>
    </row>
    <row r="18" spans="2:3" ht="18" customHeight="1"/>
    <row r="19" spans="2:3" ht="18" customHeight="1"/>
    <row r="20" spans="2:3" ht="18" customHeight="1">
      <c r="B20" s="150" t="s">
        <v>167</v>
      </c>
    </row>
    <row r="21" spans="2:3" ht="18" customHeight="1">
      <c r="B21" s="150" t="s">
        <v>143</v>
      </c>
    </row>
    <row r="22" spans="2:3" ht="18" customHeight="1">
      <c r="B22" s="150" t="s">
        <v>144</v>
      </c>
    </row>
    <row r="23" spans="2:3" ht="18" customHeight="1">
      <c r="B23" s="150" t="s">
        <v>145</v>
      </c>
    </row>
    <row r="24" spans="2:3" ht="18" customHeight="1"/>
    <row r="25" spans="2:3" ht="18" customHeight="1">
      <c r="B25" s="152" t="s">
        <v>168</v>
      </c>
    </row>
    <row r="26" spans="2:3" ht="18" customHeight="1">
      <c r="B26" s="150" t="s">
        <v>125</v>
      </c>
    </row>
    <row r="27" spans="2:3" ht="18" customHeight="1">
      <c r="B27" s="150" t="s">
        <v>126</v>
      </c>
    </row>
    <row r="28" spans="2:3" ht="18" customHeight="1">
      <c r="B28" s="150" t="s">
        <v>127</v>
      </c>
    </row>
    <row r="29" spans="2:3" ht="18" customHeight="1">
      <c r="B29" s="150" t="s">
        <v>54</v>
      </c>
    </row>
    <row r="30" spans="2:3" ht="18" customHeight="1">
      <c r="B30" s="150" t="s">
        <v>55</v>
      </c>
    </row>
    <row r="31" spans="2:3" ht="18" customHeight="1"/>
    <row r="32" spans="2:3" ht="18" customHeight="1">
      <c r="B32" s="152" t="s">
        <v>123</v>
      </c>
    </row>
    <row r="33" spans="2:2" ht="18" customHeight="1">
      <c r="B33" s="150" t="s">
        <v>12</v>
      </c>
    </row>
    <row r="34" spans="2:2" ht="18" customHeight="1">
      <c r="B34" s="150" t="s">
        <v>56</v>
      </c>
    </row>
    <row r="35" spans="2:2" ht="18" customHeight="1">
      <c r="B35" s="150" t="s">
        <v>57</v>
      </c>
    </row>
    <row r="36" spans="2:2" ht="18" customHeight="1">
      <c r="B36" s="150" t="s">
        <v>120</v>
      </c>
    </row>
    <row r="37" spans="2:2" ht="18" customHeight="1">
      <c r="B37" s="150" t="s">
        <v>121</v>
      </c>
    </row>
    <row r="38" spans="2:2" ht="18" customHeight="1">
      <c r="B38" s="153" t="s">
        <v>124</v>
      </c>
    </row>
    <row r="39" spans="2:2" ht="18" customHeight="1">
      <c r="B39" s="153"/>
    </row>
    <row r="40" spans="2:2" ht="18" customHeight="1">
      <c r="B40" s="150" t="s">
        <v>13</v>
      </c>
    </row>
  </sheetData>
  <sheetProtection sheet="1" objects="1" scenarios="1"/>
  <mergeCells count="3">
    <mergeCell ref="B3:K3"/>
    <mergeCell ref="B4:K4"/>
    <mergeCell ref="B2:K2"/>
  </mergeCells>
  <phoneticPr fontId="0" type="noConversion"/>
  <printOptions horizontalCentered="1"/>
  <pageMargins left="0.78740157480314965" right="0.59055118110236227" top="0.78740157480314965" bottom="0.78740157480314965" header="0.51181102362204722" footer="0.51181102362204722"/>
  <pageSetup paperSize="9" scale="60" orientation="portrait" r:id="rId1"/>
  <headerFooter alignWithMargins="0">
    <oddFooter>&amp;L&amp;"Arial,Fett Kursiv"LEL&amp;"Arial,Standard"&amp;8Schwäbisch Gmünd&amp;R&amp;"Arial,Standard"01/2009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view="pageBreakPreview" zoomScale="65" zoomScaleNormal="50" zoomScaleSheetLayoutView="65" workbookViewId="0"/>
  </sheetViews>
  <sheetFormatPr baseColWidth="10" defaultColWidth="11" defaultRowHeight="15"/>
  <cols>
    <col min="1" max="1" width="1.375" style="1" customWidth="1"/>
    <col min="2" max="2" width="40.875" style="1" customWidth="1"/>
    <col min="3" max="3" width="16.875" style="2" customWidth="1"/>
    <col min="4" max="4" width="17" style="2" customWidth="1"/>
    <col min="5" max="5" width="16.25" style="2" customWidth="1"/>
    <col min="6" max="6" width="15.625" style="2" customWidth="1"/>
    <col min="7" max="7" width="16.875" style="2" customWidth="1"/>
    <col min="8" max="8" width="16.75" style="2" customWidth="1"/>
    <col min="9" max="9" width="16.5" style="2" customWidth="1"/>
    <col min="10" max="10" width="15.625" style="384" customWidth="1"/>
    <col min="11" max="13" width="11" style="1"/>
    <col min="14" max="15" width="0" style="1" hidden="1" customWidth="1"/>
    <col min="16" max="16" width="1.25" style="1" customWidth="1"/>
    <col min="17" max="16384" width="11" style="1"/>
  </cols>
  <sheetData>
    <row r="1" spans="1:16" ht="9.9499999999999993" customHeight="1">
      <c r="A1" s="156"/>
      <c r="B1" s="156"/>
      <c r="C1" s="157"/>
      <c r="D1" s="157"/>
      <c r="E1" s="157"/>
      <c r="F1" s="157"/>
      <c r="G1" s="157"/>
      <c r="H1" s="157"/>
      <c r="I1" s="157"/>
      <c r="J1" s="377"/>
    </row>
    <row r="2" spans="1:16" ht="23.1" customHeight="1">
      <c r="A2" s="156"/>
      <c r="B2" s="487" t="s">
        <v>113</v>
      </c>
      <c r="C2" s="487"/>
      <c r="D2" s="487"/>
      <c r="E2" s="487"/>
      <c r="F2" s="487"/>
      <c r="G2" s="487"/>
      <c r="H2" s="487"/>
      <c r="I2" s="487"/>
      <c r="J2" s="378"/>
    </row>
    <row r="3" spans="1:16" ht="26.25">
      <c r="A3" s="156"/>
      <c r="B3" s="158"/>
      <c r="C3" s="159"/>
      <c r="D3" s="159"/>
      <c r="E3" s="159"/>
      <c r="F3" s="159"/>
      <c r="G3" s="158"/>
      <c r="H3" s="159"/>
      <c r="I3" s="159"/>
      <c r="J3" s="379"/>
    </row>
    <row r="4" spans="1:16" ht="23.1" customHeight="1">
      <c r="A4" s="156"/>
      <c r="B4" s="490" t="str">
        <f>"Familie "&amp;Erfassung!G10&amp;", "&amp;Erfassung!J10&amp;", "&amp;Erfassung!E6&amp;""</f>
        <v xml:space="preserve">Familie , , </v>
      </c>
      <c r="C4" s="490"/>
      <c r="D4" s="490"/>
      <c r="E4" s="490"/>
      <c r="F4" s="490"/>
      <c r="G4" s="490"/>
      <c r="H4" s="490"/>
      <c r="I4" s="490"/>
      <c r="J4" s="380"/>
    </row>
    <row r="5" spans="1:16" ht="18" customHeight="1">
      <c r="A5" s="156"/>
      <c r="B5" s="158"/>
      <c r="C5" s="159"/>
      <c r="D5" s="159"/>
      <c r="E5" s="159"/>
      <c r="F5" s="159"/>
      <c r="G5" s="158"/>
      <c r="H5" s="159"/>
      <c r="I5" s="159"/>
      <c r="J5" s="379"/>
    </row>
    <row r="6" spans="1:16" ht="6.6" customHeight="1">
      <c r="A6" s="156"/>
      <c r="B6" s="160"/>
      <c r="C6" s="161"/>
      <c r="D6" s="161"/>
      <c r="E6" s="161"/>
      <c r="F6" s="161"/>
      <c r="G6" s="161"/>
      <c r="H6" s="161"/>
      <c r="I6" s="161"/>
      <c r="J6" s="381"/>
    </row>
    <row r="7" spans="1:16" ht="36" customHeight="1">
      <c r="A7" s="156"/>
      <c r="B7" s="417"/>
      <c r="C7" s="493" t="s">
        <v>205</v>
      </c>
      <c r="D7" s="494"/>
      <c r="E7" s="494"/>
      <c r="F7" s="495"/>
      <c r="G7" s="493" t="s">
        <v>206</v>
      </c>
      <c r="H7" s="494"/>
      <c r="I7" s="494"/>
      <c r="J7" s="495"/>
    </row>
    <row r="8" spans="1:16" ht="84.2" customHeight="1">
      <c r="A8" s="156"/>
      <c r="B8" s="390"/>
      <c r="C8" s="426" t="s">
        <v>220</v>
      </c>
      <c r="D8" s="426" t="s">
        <v>219</v>
      </c>
      <c r="E8" s="491" t="s">
        <v>204</v>
      </c>
      <c r="F8" s="492"/>
      <c r="G8" s="426" t="s">
        <v>128</v>
      </c>
      <c r="H8" s="426" t="s">
        <v>219</v>
      </c>
      <c r="I8" s="491" t="s">
        <v>204</v>
      </c>
      <c r="J8" s="492"/>
    </row>
    <row r="9" spans="1:16" ht="42.75" customHeight="1">
      <c r="A9" s="156"/>
      <c r="B9" s="389" t="s">
        <v>111</v>
      </c>
      <c r="C9" s="427"/>
      <c r="D9" s="444" t="s">
        <v>175</v>
      </c>
      <c r="E9" s="444" t="s">
        <v>197</v>
      </c>
      <c r="F9" s="444" t="s">
        <v>203</v>
      </c>
      <c r="G9" s="427"/>
      <c r="H9" s="428" t="str">
        <f>D9</f>
        <v>BY 11/12/13</v>
      </c>
      <c r="I9" s="429" t="str">
        <f>E9</f>
        <v>LWR 2017</v>
      </c>
      <c r="J9" s="430" t="s">
        <v>203</v>
      </c>
    </row>
    <row r="10" spans="1:16" ht="44.25" customHeight="1">
      <c r="A10" s="156"/>
      <c r="B10" s="288" t="s">
        <v>173</v>
      </c>
      <c r="C10" s="431">
        <f>SUM(Stammdaten!E6:'Stammdaten'!E9)</f>
        <v>0</v>
      </c>
      <c r="D10" s="445">
        <v>6344</v>
      </c>
      <c r="E10" s="431">
        <f>'LWR17_EVS18_ HHAufwa (2'!F12</f>
        <v>8772</v>
      </c>
      <c r="F10" s="431">
        <f>'LWR17_EVS18_ HHAufwa (2'!Q12</f>
        <v>9480</v>
      </c>
      <c r="G10" s="431">
        <v>0</v>
      </c>
      <c r="H10" s="431">
        <f t="shared" ref="H10:H17" si="0">D10/12</f>
        <v>528.66666666666663</v>
      </c>
      <c r="I10" s="431">
        <f>'LWR17_EVS18_ HHAufwa (2'!E12</f>
        <v>731</v>
      </c>
      <c r="J10" s="431">
        <f>'LWR17_EVS18_ HHAufwa (2'!P12</f>
        <v>790</v>
      </c>
    </row>
    <row r="11" spans="1:16" ht="45" customHeight="1">
      <c r="A11" s="156"/>
      <c r="B11" s="288" t="s">
        <v>218</v>
      </c>
      <c r="C11" s="431">
        <f>SUM(Stammdaten!E10:E13)</f>
        <v>0</v>
      </c>
      <c r="D11" s="445"/>
      <c r="E11" s="431">
        <f>'LWR17_EVS18_ HHAufwa (2'!F16</f>
        <v>6036</v>
      </c>
      <c r="F11" s="431">
        <f>'LWR17_EVS18_ HHAufwa (2'!Q16</f>
        <v>5832</v>
      </c>
      <c r="G11" s="431">
        <f>C11/12</f>
        <v>0</v>
      </c>
      <c r="H11" s="431">
        <f t="shared" si="0"/>
        <v>0</v>
      </c>
      <c r="I11" s="431">
        <f>'LWR17_EVS18_ HHAufwa (2'!E16</f>
        <v>503</v>
      </c>
      <c r="J11" s="431">
        <f>'LWR17_EVS18_ HHAufwa (2'!P16</f>
        <v>486</v>
      </c>
    </row>
    <row r="12" spans="1:16" ht="24.95" customHeight="1">
      <c r="A12" s="156"/>
      <c r="B12" s="288" t="str">
        <f>Erfassung!C38</f>
        <v>Maschinen, Geräte</v>
      </c>
      <c r="C12" s="431">
        <f>Stammdaten!E14</f>
        <v>0</v>
      </c>
      <c r="D12" s="445">
        <v>1864</v>
      </c>
      <c r="E12" s="431">
        <v>0</v>
      </c>
      <c r="F12" s="431">
        <f>'LWR17_EVS18_ HHAufwa (2'!P17</f>
        <v>0</v>
      </c>
      <c r="G12" s="431">
        <f>Stammdaten!G14</f>
        <v>0</v>
      </c>
      <c r="H12" s="431">
        <f t="shared" si="0"/>
        <v>155.33333333333334</v>
      </c>
      <c r="I12" s="431">
        <f>E12/12</f>
        <v>0</v>
      </c>
      <c r="J12" s="431">
        <v>0</v>
      </c>
      <c r="N12" s="489"/>
      <c r="O12" s="489"/>
      <c r="P12" s="489"/>
    </row>
    <row r="13" spans="1:16" ht="24.95" customHeight="1">
      <c r="A13" s="156"/>
      <c r="B13" s="288" t="str">
        <f>Erfassung!C39</f>
        <v>Löhne, Vergabe</v>
      </c>
      <c r="C13" s="431">
        <f>Stammdaten!E15</f>
        <v>0</v>
      </c>
      <c r="D13" s="445">
        <v>0</v>
      </c>
      <c r="E13" s="431">
        <v>0</v>
      </c>
      <c r="F13" s="431">
        <f>'LWR17_EVS18_ HHAufwa (2'!P18</f>
        <v>0</v>
      </c>
      <c r="G13" s="432">
        <f>Stammdaten!G15</f>
        <v>0</v>
      </c>
      <c r="H13" s="431">
        <f t="shared" si="0"/>
        <v>0</v>
      </c>
      <c r="I13" s="431">
        <f>E13/12</f>
        <v>0</v>
      </c>
      <c r="J13" s="431">
        <v>0</v>
      </c>
      <c r="N13" s="488"/>
      <c r="O13" s="488"/>
      <c r="P13" s="488"/>
    </row>
    <row r="14" spans="1:16" ht="24.95" customHeight="1">
      <c r="A14" s="156"/>
      <c r="B14" s="288" t="str">
        <f>Stammdaten!C16</f>
        <v>Wohnen</v>
      </c>
      <c r="C14" s="431">
        <f>Stammdaten!E16</f>
        <v>0</v>
      </c>
      <c r="D14" s="445">
        <v>3503</v>
      </c>
      <c r="E14" s="431">
        <f>'LWR17_EVS18_ HHAufwa (2'!F19</f>
        <v>14148</v>
      </c>
      <c r="F14" s="431">
        <f>'LWR17_EVS18_ HHAufwa (2'!Q19</f>
        <v>15240</v>
      </c>
      <c r="G14" s="431">
        <f>Stammdaten!G16</f>
        <v>0</v>
      </c>
      <c r="H14" s="431">
        <f t="shared" si="0"/>
        <v>291.91666666666669</v>
      </c>
      <c r="I14" s="431">
        <f>'LWR17_EVS18_ HHAufwa (2'!E19</f>
        <v>1179</v>
      </c>
      <c r="J14" s="431">
        <f>'LWR17_EVS18_ HHAufwa (2'!P19</f>
        <v>1270</v>
      </c>
      <c r="N14" s="488"/>
      <c r="O14" s="488"/>
      <c r="P14" s="488"/>
    </row>
    <row r="15" spans="1:16" ht="24.95" customHeight="1">
      <c r="A15" s="156"/>
      <c r="B15" s="288" t="str">
        <f>Erfassung!C41</f>
        <v>Bekleidung</v>
      </c>
      <c r="C15" s="432">
        <f>Stammdaten!E17</f>
        <v>0</v>
      </c>
      <c r="D15" s="445">
        <v>1512</v>
      </c>
      <c r="E15" s="431">
        <f>'LWR17_EVS18_ HHAufwa (2'!F20</f>
        <v>2592</v>
      </c>
      <c r="F15" s="431">
        <f>'LWR17_EVS18_ HHAufwa (2'!Q20</f>
        <v>2712</v>
      </c>
      <c r="G15" s="432">
        <f>Stammdaten!G17</f>
        <v>0</v>
      </c>
      <c r="H15" s="432">
        <f t="shared" si="0"/>
        <v>126</v>
      </c>
      <c r="I15" s="431">
        <f>'LWR17_EVS18_ HHAufwa (2'!E20</f>
        <v>216</v>
      </c>
      <c r="J15" s="431">
        <f>'LWR17_EVS18_ HHAufwa (2'!P20</f>
        <v>226</v>
      </c>
    </row>
    <row r="16" spans="1:16" ht="24.95" customHeight="1">
      <c r="A16" s="156"/>
      <c r="B16" s="288" t="str">
        <f>Erfassung!C42</f>
        <v>Freizeit, Bildung, Geschenke</v>
      </c>
      <c r="C16" s="431">
        <f>Stammdaten!E18</f>
        <v>0</v>
      </c>
      <c r="D16" s="445">
        <v>3086</v>
      </c>
      <c r="E16" s="431">
        <f>'LWR17_EVS18_ HHAufwa (2'!F24</f>
        <v>6012</v>
      </c>
      <c r="F16" s="431">
        <f>'LWR17_EVS18_ HHAufwa (2'!Q24</f>
        <v>7824</v>
      </c>
      <c r="G16" s="431">
        <f>Stammdaten!G18</f>
        <v>0</v>
      </c>
      <c r="H16" s="431">
        <f t="shared" si="0"/>
        <v>257.16666666666669</v>
      </c>
      <c r="I16" s="431">
        <f>'LWR17_EVS18_ HHAufwa (2'!E24</f>
        <v>501</v>
      </c>
      <c r="J16" s="431">
        <f>'LWR17_EVS18_ HHAufwa (2'!P24</f>
        <v>652</v>
      </c>
    </row>
    <row r="17" spans="1:10" ht="24.95" customHeight="1">
      <c r="A17" s="156"/>
      <c r="B17" s="288" t="str">
        <f>Erfassung!C43</f>
        <v>Verkehr</v>
      </c>
      <c r="C17" s="431">
        <f>Stammdaten!E19</f>
        <v>0</v>
      </c>
      <c r="D17" s="445">
        <v>3356</v>
      </c>
      <c r="E17" s="431">
        <f>'LWR17_EVS18_ HHAufwa (2'!F27</f>
        <v>7920</v>
      </c>
      <c r="F17" s="431">
        <f>'LWR17_EVS18_ HHAufwa (2'!Q27</f>
        <v>10308</v>
      </c>
      <c r="G17" s="431">
        <f>Stammdaten!G19</f>
        <v>0</v>
      </c>
      <c r="H17" s="431">
        <f t="shared" si="0"/>
        <v>279.66666666666669</v>
      </c>
      <c r="I17" s="431">
        <f>'LWR17_EVS18_ HHAufwa (2'!E27</f>
        <v>660</v>
      </c>
      <c r="J17" s="431">
        <f>'LWR17_EVS18_ HHAufwa (2'!P27</f>
        <v>859</v>
      </c>
    </row>
    <row r="18" spans="1:10" ht="33.75" customHeight="1">
      <c r="A18" s="156"/>
      <c r="B18" s="293" t="s">
        <v>178</v>
      </c>
      <c r="C18" s="433">
        <f>Stammdaten!E30</f>
        <v>0</v>
      </c>
      <c r="D18" s="433">
        <f t="shared" ref="D18:H18" si="1">SUM(D10:D17,D24:D25)</f>
        <v>26970</v>
      </c>
      <c r="E18" s="433">
        <f>'LWR17_EVS18_ HHAufwa (2'!F28</f>
        <v>45480</v>
      </c>
      <c r="F18" s="433">
        <f>'LWR17_EVS18_ HHAufwa (2'!Q28</f>
        <v>51396</v>
      </c>
      <c r="G18" s="433">
        <f t="shared" si="1"/>
        <v>0</v>
      </c>
      <c r="H18" s="433">
        <f t="shared" si="1"/>
        <v>2247.5000000000005</v>
      </c>
      <c r="I18" s="433">
        <f>'LWR17_EVS18_ HHAufwa (2'!H28</f>
        <v>3859</v>
      </c>
      <c r="J18" s="433">
        <f>'LWR17_EVS18_ HHAufwa (2'!P28</f>
        <v>4283</v>
      </c>
    </row>
    <row r="19" spans="1:10" ht="28.5" customHeight="1">
      <c r="A19" s="156"/>
      <c r="B19" s="442" t="str">
        <f>Erfassung!C44</f>
        <v>Priv. Pflichtversicherungen</v>
      </c>
      <c r="C19" s="434">
        <f>Stammdaten!E20</f>
        <v>0</v>
      </c>
      <c r="D19" s="446">
        <v>8509</v>
      </c>
      <c r="E19" s="434">
        <f>'LWR17_EVS18_ HHAufwa (2'!F29</f>
        <v>11676</v>
      </c>
      <c r="F19" s="434">
        <f>'LWR17_EVS18_ HHAufwa (2'!Q29</f>
        <v>13884</v>
      </c>
      <c r="G19" s="434">
        <f>Stammdaten!G20</f>
        <v>0</v>
      </c>
      <c r="H19" s="434">
        <f t="shared" ref="H19:H21" si="2">D19/12</f>
        <v>709.08333333333337</v>
      </c>
      <c r="I19" s="434">
        <f>'LWR17_EVS18_ HHAufwa (2'!E29</f>
        <v>973</v>
      </c>
      <c r="J19" s="434">
        <f>'LWR17_EVS18_ HHAufwa (2'!P29</f>
        <v>1157</v>
      </c>
    </row>
    <row r="20" spans="1:10" ht="23.25" customHeight="1">
      <c r="A20" s="156"/>
      <c r="B20" s="443" t="str">
        <f>Erfassung!C45</f>
        <v>Freiw. Priv. Versicherungen</v>
      </c>
      <c r="C20" s="435">
        <f>Stammdaten!E21</f>
        <v>0</v>
      </c>
      <c r="D20" s="447">
        <v>3647</v>
      </c>
      <c r="E20" s="435">
        <f>'LWR17_EVS18_ HHAufwa (2'!F30</f>
        <v>2184</v>
      </c>
      <c r="F20" s="435">
        <f>'LWR17_EVS18_ HHAufwa (2'!Q30</f>
        <v>1416</v>
      </c>
      <c r="G20" s="435">
        <f>Stammdaten!G21</f>
        <v>0</v>
      </c>
      <c r="H20" s="435">
        <f t="shared" si="2"/>
        <v>303.91666666666669</v>
      </c>
      <c r="I20" s="435">
        <f>'LWR17_EVS18_ HHAufwa (2'!E30</f>
        <v>182</v>
      </c>
      <c r="J20" s="435">
        <f>'LWR17_EVS18_ HHAufwa (2'!P30</f>
        <v>118</v>
      </c>
    </row>
    <row r="21" spans="1:10" ht="24.75" customHeight="1">
      <c r="A21" s="156"/>
      <c r="B21" s="290" t="s">
        <v>171</v>
      </c>
      <c r="C21" s="431">
        <f>SUM(C19:C20)</f>
        <v>0</v>
      </c>
      <c r="D21" s="445">
        <f>SUM(D19:D20)</f>
        <v>12156</v>
      </c>
      <c r="E21" s="431">
        <f>'LWR17_EVS18_ HHAufwa (2'!F31</f>
        <v>13860</v>
      </c>
      <c r="F21" s="431">
        <f>'LWR17_EVS18_ HHAufwa (2'!Q31</f>
        <v>15300</v>
      </c>
      <c r="G21" s="431">
        <f>C21/12</f>
        <v>0</v>
      </c>
      <c r="H21" s="431">
        <f t="shared" si="2"/>
        <v>1013</v>
      </c>
      <c r="I21" s="431">
        <f>'LWR17_EVS18_ HHAufwa (2'!E31</f>
        <v>1155</v>
      </c>
      <c r="J21" s="431">
        <f>'LWR17_EVS18_ HHAufwa (2'!P31</f>
        <v>1275</v>
      </c>
    </row>
    <row r="22" spans="1:10" ht="24.95" customHeight="1">
      <c r="A22" s="156"/>
      <c r="B22" s="288" t="str">
        <f>Erfassung!C46</f>
        <v>Steuern, Abgaben</v>
      </c>
      <c r="C22" s="431">
        <f>Stammdaten!E22</f>
        <v>0</v>
      </c>
      <c r="D22" s="445">
        <v>3804</v>
      </c>
      <c r="E22" s="431">
        <f>'LWR17_EVS18_ HHAufwa (2'!F32</f>
        <v>12012</v>
      </c>
      <c r="F22" s="431">
        <f>'LWR17_EVS18_ HHAufwa (2'!Q32</f>
        <v>15024</v>
      </c>
      <c r="G22" s="431">
        <f>Stammdaten!G22</f>
        <v>0</v>
      </c>
      <c r="H22" s="431">
        <f t="shared" ref="H22:H27" si="3">D22/12</f>
        <v>317</v>
      </c>
      <c r="I22" s="431">
        <f>'LWR17_EVS18_ HHAufwa (2'!E32</f>
        <v>1001</v>
      </c>
      <c r="J22" s="431">
        <f>'LWR17_EVS18_ HHAufwa (2'!P32</f>
        <v>1252</v>
      </c>
    </row>
    <row r="23" spans="1:10" ht="24.95" customHeight="1">
      <c r="A23" s="156"/>
      <c r="B23" s="288" t="str">
        <f>Erfassung!C47</f>
        <v>Altenteil</v>
      </c>
      <c r="C23" s="431">
        <f>Stammdaten!E23</f>
        <v>0</v>
      </c>
      <c r="D23" s="445">
        <v>2847</v>
      </c>
      <c r="E23" s="431">
        <v>0</v>
      </c>
      <c r="F23" s="431">
        <f>'LWR17_EVS18_ HHAufwa (2'!Q34</f>
        <v>0</v>
      </c>
      <c r="G23" s="431">
        <f>Stammdaten!G23</f>
        <v>0</v>
      </c>
      <c r="H23" s="431">
        <f t="shared" si="3"/>
        <v>237.25</v>
      </c>
      <c r="I23" s="431">
        <f>E23/12</f>
        <v>0</v>
      </c>
      <c r="J23" s="431">
        <f>'LWR17_EVS18_ HHAufwa (2'!P33</f>
        <v>0</v>
      </c>
    </row>
    <row r="24" spans="1:10" ht="24.95" customHeight="1">
      <c r="A24" s="156"/>
      <c r="B24" s="288" t="str">
        <f>Erfassung!C48</f>
        <v>Sonstiges</v>
      </c>
      <c r="C24" s="431">
        <f>Stammdaten!E24</f>
        <v>0</v>
      </c>
      <c r="D24" s="445">
        <v>2519</v>
      </c>
      <c r="E24" s="431">
        <f>'LWR17_EVS18_ HHAufwa (2'!I34</f>
        <v>0</v>
      </c>
      <c r="F24" s="431">
        <f>'LWR17_EVS18_ HHAufwa (2'!P33</f>
        <v>0</v>
      </c>
      <c r="G24" s="431">
        <f>Stammdaten!G24</f>
        <v>0</v>
      </c>
      <c r="H24" s="431">
        <f t="shared" si="3"/>
        <v>209.91666666666666</v>
      </c>
      <c r="I24" s="431">
        <f>E24/12</f>
        <v>0</v>
      </c>
      <c r="J24" s="431">
        <f>'LWR17_EVS18_ HHAufwa (2'!P34</f>
        <v>0</v>
      </c>
    </row>
    <row r="25" spans="1:10" ht="24.95" customHeight="1">
      <c r="A25" s="156"/>
      <c r="B25" s="288" t="str">
        <f>Stammdaten!C25</f>
        <v>Außerordentlicher Aufwand</v>
      </c>
      <c r="C25" s="431">
        <f>Stammdaten!E25</f>
        <v>0</v>
      </c>
      <c r="D25" s="445">
        <v>4786</v>
      </c>
      <c r="E25" s="431">
        <v>0</v>
      </c>
      <c r="F25" s="431">
        <f>'LWR17_EVS18_ HHAufwa (2'!P35</f>
        <v>0</v>
      </c>
      <c r="G25" s="431">
        <f>Stammdaten!G25</f>
        <v>0</v>
      </c>
      <c r="H25" s="431">
        <f t="shared" si="3"/>
        <v>398.83333333333331</v>
      </c>
      <c r="I25" s="431">
        <f>E25/12</f>
        <v>0</v>
      </c>
      <c r="J25" s="431">
        <f>'LWR17_EVS18_ HHAufwa (2'!P35</f>
        <v>0</v>
      </c>
    </row>
    <row r="26" spans="1:10" ht="44.25" customHeight="1">
      <c r="A26" s="156"/>
      <c r="B26" s="358" t="str">
        <f>Erfassung!C50</f>
        <v>Summe Haushaltsaufwand</v>
      </c>
      <c r="C26" s="436">
        <f>Stammdaten!E26</f>
        <v>0</v>
      </c>
      <c r="D26" s="437">
        <f>SUM(D10:D25)-D21-D18</f>
        <v>45777</v>
      </c>
      <c r="E26" s="436">
        <f>'LWR17_EVS18_ HHAufwa (2'!F36</f>
        <v>71352</v>
      </c>
      <c r="F26" s="436">
        <f>'LWR17_EVS18_ HHAufwa (2'!Q36</f>
        <v>81720</v>
      </c>
      <c r="G26" s="436">
        <f>Stammdaten!G26</f>
        <v>0</v>
      </c>
      <c r="H26" s="436">
        <f t="shared" si="3"/>
        <v>3814.75</v>
      </c>
      <c r="I26" s="436">
        <f>'LWR17_EVS18_ HHAufwa (2'!E36</f>
        <v>5946</v>
      </c>
      <c r="J26" s="436">
        <f>'LWR17_EVS18_ HHAufwa (2'!P36</f>
        <v>6810</v>
      </c>
    </row>
    <row r="27" spans="1:10" ht="20.25">
      <c r="A27" s="156"/>
      <c r="B27" s="288" t="str">
        <f>Stammdaten!C27</f>
        <v>Projekte/Vermögensbildung</v>
      </c>
      <c r="C27" s="431">
        <f>Stammdaten!E27</f>
        <v>0</v>
      </c>
      <c r="D27" s="445">
        <v>0</v>
      </c>
      <c r="E27" s="431">
        <v>0</v>
      </c>
      <c r="F27" s="431">
        <f>'LWR17_EVS18_ HHAufwa (2'!P37</f>
        <v>0</v>
      </c>
      <c r="G27" s="431">
        <f>Stammdaten!G27</f>
        <v>0</v>
      </c>
      <c r="H27" s="431">
        <f t="shared" si="3"/>
        <v>0</v>
      </c>
      <c r="I27" s="431">
        <f>E27/12</f>
        <v>0</v>
      </c>
      <c r="J27" s="431"/>
    </row>
    <row r="28" spans="1:10" ht="20.25">
      <c r="B28" s="423" t="s">
        <v>142</v>
      </c>
      <c r="C28" s="424">
        <f>Erfassung!G15</f>
        <v>5</v>
      </c>
      <c r="D28" s="448">
        <v>4.3</v>
      </c>
      <c r="E28" s="449">
        <v>4</v>
      </c>
      <c r="F28" s="449"/>
      <c r="G28" s="450"/>
      <c r="H28" s="450"/>
      <c r="I28" s="425"/>
      <c r="J28" s="422"/>
    </row>
    <row r="29" spans="1:10" ht="20.25">
      <c r="B29" s="438"/>
      <c r="C29" s="439"/>
      <c r="D29" s="440"/>
      <c r="E29" s="440"/>
      <c r="F29" s="440"/>
      <c r="G29" s="440"/>
      <c r="H29" s="440"/>
      <c r="I29" s="440"/>
      <c r="J29" s="441"/>
    </row>
    <row r="30" spans="1:10">
      <c r="B30" s="286"/>
      <c r="C30" s="26"/>
      <c r="D30" s="26"/>
      <c r="E30" s="26"/>
      <c r="F30" s="26"/>
      <c r="G30" s="26"/>
      <c r="H30" s="26"/>
      <c r="I30" s="26"/>
      <c r="J30" s="382"/>
    </row>
    <row r="31" spans="1:10">
      <c r="B31" s="25"/>
      <c r="C31" s="26"/>
      <c r="D31" s="26"/>
      <c r="E31" s="26"/>
      <c r="F31" s="26"/>
      <c r="G31" s="26"/>
      <c r="H31" s="26"/>
      <c r="I31" s="26"/>
      <c r="J31" s="382"/>
    </row>
    <row r="32" spans="1:10">
      <c r="B32" s="25"/>
      <c r="C32" s="25"/>
      <c r="D32" s="25"/>
      <c r="E32" s="25"/>
      <c r="F32" s="25"/>
      <c r="G32" s="25"/>
      <c r="H32" s="25"/>
      <c r="I32" s="25"/>
      <c r="J32" s="383"/>
    </row>
    <row r="33" spans="2:10">
      <c r="B33" s="25"/>
      <c r="C33" s="25"/>
      <c r="D33" s="25"/>
      <c r="E33" s="25"/>
      <c r="F33" s="25"/>
      <c r="G33" s="25"/>
      <c r="H33" s="25"/>
      <c r="I33" s="25"/>
      <c r="J33" s="383"/>
    </row>
  </sheetData>
  <mergeCells count="9">
    <mergeCell ref="B2:I2"/>
    <mergeCell ref="N13:P13"/>
    <mergeCell ref="N12:P12"/>
    <mergeCell ref="N14:P14"/>
    <mergeCell ref="B4:I4"/>
    <mergeCell ref="E8:F8"/>
    <mergeCell ref="C7:F7"/>
    <mergeCell ref="G7:J7"/>
    <mergeCell ref="I8:J8"/>
  </mergeCells>
  <phoneticPr fontId="0" type="noConversion"/>
  <printOptions horizontalCentered="1"/>
  <pageMargins left="0.39370078740157483" right="0.19685039370078741" top="0.39370078740157483" bottom="0.43307086614173229" header="0.51181102362204722" footer="0.31496062992125984"/>
  <pageSetup paperSize="9" scale="46" orientation="portrait" r:id="rId1"/>
  <headerFooter alignWithMargins="0">
    <oddFooter>&amp;L&amp;"Arial,Fett Kursiv"LEL&amp;"Arial,Standard"&amp;8Schwäbisch Gmünd&amp;R&amp;"Arial,Standard"&amp;8 1/2009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opLeftCell="C1" zoomScale="75" zoomScaleNormal="75" zoomScalePageLayoutView="80" workbookViewId="0">
      <selection activeCell="C1" sqref="C1"/>
    </sheetView>
  </sheetViews>
  <sheetFormatPr baseColWidth="10" defaultColWidth="11" defaultRowHeight="20.25"/>
  <cols>
    <col min="1" max="1" width="19.875" style="1" customWidth="1"/>
    <col min="2" max="2" width="46.5" style="1" customWidth="1"/>
    <col min="3" max="3" width="45.25" style="342" customWidth="1"/>
    <col min="4" max="4" width="12.125" style="357" customWidth="1"/>
    <col min="5" max="6" width="16.25" style="370" customWidth="1"/>
    <col min="7" max="7" width="16.25" style="370" hidden="1" customWidth="1"/>
    <col min="8" max="8" width="16.25" style="13" customWidth="1"/>
    <col min="9" max="9" width="16.25" style="365" customWidth="1"/>
    <col min="10" max="11" width="16.25" style="330" hidden="1" customWidth="1"/>
    <col min="12" max="12" width="16.25" style="13" customWidth="1"/>
    <col min="13" max="13" width="16.25" style="365" customWidth="1"/>
    <col min="14" max="15" width="16.25" style="330" hidden="1" customWidth="1"/>
    <col min="16" max="16" width="16.25" style="13" customWidth="1"/>
    <col min="17" max="19" width="16.25" style="1" customWidth="1"/>
    <col min="20" max="16384" width="11" style="1"/>
  </cols>
  <sheetData>
    <row r="1" spans="1:19" ht="9.9499999999999993" customHeight="1">
      <c r="A1" s="156"/>
      <c r="B1" s="156"/>
      <c r="D1" s="348"/>
      <c r="E1" s="366"/>
      <c r="F1" s="366"/>
      <c r="G1" s="366"/>
      <c r="H1" s="371"/>
      <c r="I1" s="361"/>
      <c r="J1" s="326"/>
      <c r="K1" s="326"/>
      <c r="L1" s="371"/>
      <c r="M1" s="361"/>
      <c r="N1" s="326"/>
      <c r="O1" s="326"/>
    </row>
    <row r="2" spans="1:19" ht="36" customHeight="1">
      <c r="A2" s="324"/>
      <c r="B2"/>
      <c r="C2" s="496" t="s">
        <v>216</v>
      </c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</row>
    <row r="3" spans="1:19" ht="26.25">
      <c r="A3" s="336"/>
      <c r="B3" s="158"/>
      <c r="C3" s="331"/>
      <c r="D3" s="349"/>
      <c r="E3" s="367"/>
      <c r="F3" s="367"/>
      <c r="G3" s="367"/>
      <c r="H3" s="372"/>
      <c r="I3" s="362"/>
      <c r="J3" s="327"/>
      <c r="K3" s="327"/>
      <c r="L3" s="376"/>
      <c r="M3" s="362"/>
      <c r="N3" s="327"/>
      <c r="O3" s="327"/>
    </row>
    <row r="4" spans="1:19" ht="23.1" customHeight="1">
      <c r="A4" s="324"/>
      <c r="B4"/>
      <c r="C4" s="497" t="s">
        <v>198</v>
      </c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</row>
    <row r="5" spans="1:19" ht="26.25" hidden="1">
      <c r="A5" s="336"/>
      <c r="B5" s="158"/>
      <c r="C5" s="331"/>
      <c r="D5" s="349"/>
      <c r="E5" s="367"/>
      <c r="F5" s="367"/>
      <c r="G5" s="367"/>
      <c r="H5" s="372"/>
      <c r="I5" s="362"/>
      <c r="J5" s="327"/>
      <c r="K5" s="327"/>
      <c r="L5" s="376"/>
      <c r="M5" s="362"/>
      <c r="N5" s="327"/>
      <c r="O5" s="327"/>
    </row>
    <row r="6" spans="1:19" ht="6.6" customHeight="1">
      <c r="A6" s="160"/>
      <c r="B6" s="160"/>
      <c r="C6" s="385"/>
      <c r="D6" s="350"/>
      <c r="E6" s="367"/>
      <c r="F6" s="367"/>
      <c r="G6" s="367"/>
      <c r="H6" s="373"/>
      <c r="I6" s="362"/>
      <c r="J6" s="327"/>
      <c r="K6" s="327"/>
      <c r="L6" s="373"/>
      <c r="M6" s="362"/>
      <c r="N6" s="327"/>
      <c r="O6" s="327"/>
    </row>
    <row r="7" spans="1:19" ht="36" customHeight="1">
      <c r="A7" s="281"/>
      <c r="B7" s="281"/>
      <c r="C7" s="417"/>
      <c r="D7" s="419"/>
      <c r="E7" s="501" t="s">
        <v>197</v>
      </c>
      <c r="F7" s="502"/>
      <c r="G7" s="503" t="s">
        <v>195</v>
      </c>
      <c r="H7" s="501"/>
      <c r="I7" s="504"/>
      <c r="J7" s="399"/>
      <c r="K7" s="505" t="s">
        <v>180</v>
      </c>
      <c r="L7" s="506"/>
      <c r="M7" s="507"/>
      <c r="N7" s="400"/>
      <c r="O7" s="499" t="s">
        <v>203</v>
      </c>
      <c r="P7" s="508"/>
      <c r="Q7" s="500"/>
      <c r="R7" s="499" t="s">
        <v>181</v>
      </c>
      <c r="S7" s="500"/>
    </row>
    <row r="8" spans="1:19" ht="66" customHeight="1">
      <c r="A8" s="337"/>
      <c r="B8" s="283"/>
      <c r="C8" s="418"/>
      <c r="D8" s="420"/>
      <c r="E8" s="402" t="s">
        <v>217</v>
      </c>
      <c r="F8" s="399" t="s">
        <v>199</v>
      </c>
      <c r="G8" s="399"/>
      <c r="H8" s="399" t="s">
        <v>217</v>
      </c>
      <c r="I8" s="399" t="s">
        <v>199</v>
      </c>
      <c r="J8" s="399"/>
      <c r="K8" s="400"/>
      <c r="L8" s="400" t="s">
        <v>217</v>
      </c>
      <c r="M8" s="400" t="s">
        <v>199</v>
      </c>
      <c r="N8" s="400"/>
      <c r="O8" s="401"/>
      <c r="P8" s="401" t="s">
        <v>217</v>
      </c>
      <c r="Q8" s="403" t="s">
        <v>199</v>
      </c>
      <c r="R8" s="403" t="s">
        <v>217</v>
      </c>
      <c r="S8" s="403" t="s">
        <v>199</v>
      </c>
    </row>
    <row r="9" spans="1:19" ht="42.75" customHeight="1">
      <c r="A9" s="343" t="s">
        <v>111</v>
      </c>
      <c r="B9" s="339"/>
      <c r="C9" s="389" t="s">
        <v>185</v>
      </c>
      <c r="D9" s="421" t="s">
        <v>194</v>
      </c>
      <c r="E9" s="391"/>
      <c r="F9" s="391"/>
      <c r="G9" s="391" t="s">
        <v>182</v>
      </c>
      <c r="H9" s="391"/>
      <c r="I9" s="391"/>
      <c r="J9" s="391"/>
      <c r="K9" s="392" t="s">
        <v>182</v>
      </c>
      <c r="L9" s="392"/>
      <c r="M9" s="392"/>
      <c r="N9" s="392"/>
      <c r="O9" s="393" t="s">
        <v>194</v>
      </c>
      <c r="P9" s="393"/>
      <c r="Q9" s="393"/>
      <c r="R9" s="393"/>
      <c r="S9" s="393"/>
    </row>
    <row r="10" spans="1:19" ht="42.75" customHeight="1">
      <c r="A10" s="338">
        <v>20</v>
      </c>
      <c r="B10" s="409" t="s">
        <v>210</v>
      </c>
      <c r="C10" s="340" t="s">
        <v>186</v>
      </c>
      <c r="D10" s="404">
        <v>3</v>
      </c>
      <c r="E10" s="368">
        <v>570</v>
      </c>
      <c r="F10" s="368"/>
      <c r="G10" s="374">
        <v>3</v>
      </c>
      <c r="H10" s="368">
        <v>559</v>
      </c>
      <c r="I10" s="368"/>
      <c r="J10" s="351"/>
      <c r="K10" s="341">
        <v>3</v>
      </c>
      <c r="L10" s="363">
        <v>555</v>
      </c>
      <c r="M10" s="363"/>
      <c r="N10" s="344"/>
      <c r="O10" s="345">
        <v>3</v>
      </c>
      <c r="P10" s="359">
        <v>595</v>
      </c>
      <c r="Q10" s="346"/>
      <c r="R10" s="346">
        <v>563</v>
      </c>
      <c r="S10" s="346"/>
    </row>
    <row r="11" spans="1:19" ht="42.75" customHeight="1">
      <c r="A11" s="337"/>
      <c r="B11" s="339"/>
      <c r="C11" s="341" t="s">
        <v>187</v>
      </c>
      <c r="D11" s="404">
        <v>64</v>
      </c>
      <c r="E11" s="368">
        <v>161</v>
      </c>
      <c r="F11" s="368"/>
      <c r="G11" s="374">
        <v>64</v>
      </c>
      <c r="H11" s="368">
        <v>140</v>
      </c>
      <c r="I11" s="368"/>
      <c r="J11" s="351"/>
      <c r="K11" s="341">
        <v>64</v>
      </c>
      <c r="L11" s="363">
        <v>132</v>
      </c>
      <c r="M11" s="363"/>
      <c r="N11" s="344"/>
      <c r="O11" s="345">
        <v>64</v>
      </c>
      <c r="P11" s="359">
        <v>195</v>
      </c>
      <c r="Q11" s="346"/>
      <c r="R11" s="346">
        <v>153</v>
      </c>
      <c r="S11" s="346"/>
    </row>
    <row r="12" spans="1:19">
      <c r="C12" s="392"/>
      <c r="D12" s="404"/>
      <c r="E12" s="451">
        <f>SUM(E10:E11)</f>
        <v>731</v>
      </c>
      <c r="F12" s="451">
        <f>E12*12</f>
        <v>8772</v>
      </c>
      <c r="G12" s="452"/>
      <c r="H12" s="451">
        <f>SUM(H10:H11)</f>
        <v>699</v>
      </c>
      <c r="I12" s="451">
        <f>H12*12</f>
        <v>8388</v>
      </c>
      <c r="J12" s="394"/>
      <c r="K12" s="392"/>
      <c r="L12" s="395">
        <f>SUM(L10:L11)</f>
        <v>687</v>
      </c>
      <c r="M12" s="395">
        <f>L12*12</f>
        <v>8244</v>
      </c>
      <c r="N12" s="395"/>
      <c r="O12" s="393"/>
      <c r="P12" s="396">
        <f>SUM(P10:P11)</f>
        <v>790</v>
      </c>
      <c r="Q12" s="396">
        <f>P12*12</f>
        <v>9480</v>
      </c>
      <c r="R12" s="396">
        <f t="shared" ref="R12" si="0">SUM(R10:R11)</f>
        <v>716</v>
      </c>
      <c r="S12" s="396">
        <f t="shared" ref="S12" si="1">R12*12</f>
        <v>8592</v>
      </c>
    </row>
    <row r="13" spans="1:19" ht="40.700000000000003" customHeight="1">
      <c r="A13" s="392">
        <v>30</v>
      </c>
      <c r="B13" s="409" t="s">
        <v>211</v>
      </c>
      <c r="C13" s="392" t="s">
        <v>184</v>
      </c>
      <c r="D13" s="404">
        <v>27</v>
      </c>
      <c r="E13" s="453">
        <v>125</v>
      </c>
      <c r="F13" s="453"/>
      <c r="G13" s="452">
        <v>27</v>
      </c>
      <c r="H13" s="453">
        <v>152</v>
      </c>
      <c r="I13" s="453"/>
      <c r="J13" s="368"/>
      <c r="K13" s="392">
        <v>27</v>
      </c>
      <c r="L13" s="363">
        <v>147</v>
      </c>
      <c r="M13" s="363"/>
      <c r="N13" s="363"/>
      <c r="O13" s="393">
        <v>27</v>
      </c>
      <c r="P13" s="359">
        <v>127</v>
      </c>
      <c r="Q13" s="359"/>
      <c r="R13" s="359">
        <v>127</v>
      </c>
      <c r="S13" s="359"/>
    </row>
    <row r="14" spans="1:19">
      <c r="A14" s="392"/>
      <c r="B14" s="409"/>
      <c r="C14" s="392" t="s">
        <v>188</v>
      </c>
      <c r="D14" s="404">
        <v>17</v>
      </c>
      <c r="E14" s="453">
        <v>238</v>
      </c>
      <c r="F14" s="453"/>
      <c r="G14" s="452">
        <v>17</v>
      </c>
      <c r="H14" s="453">
        <v>237</v>
      </c>
      <c r="I14" s="453"/>
      <c r="J14" s="368"/>
      <c r="K14" s="392">
        <v>17</v>
      </c>
      <c r="L14" s="363">
        <v>187</v>
      </c>
      <c r="M14" s="363"/>
      <c r="N14" s="363"/>
      <c r="O14" s="393">
        <v>17</v>
      </c>
      <c r="P14" s="359">
        <v>201</v>
      </c>
      <c r="Q14" s="359"/>
      <c r="R14" s="359">
        <v>191</v>
      </c>
      <c r="S14" s="359"/>
    </row>
    <row r="15" spans="1:19" ht="40.5">
      <c r="A15" s="392"/>
      <c r="B15" s="409"/>
      <c r="C15" s="392" t="s">
        <v>189</v>
      </c>
      <c r="D15" s="404">
        <v>66</v>
      </c>
      <c r="E15" s="453">
        <v>140</v>
      </c>
      <c r="F15" s="453"/>
      <c r="G15" s="452">
        <v>66</v>
      </c>
      <c r="H15" s="453">
        <v>115</v>
      </c>
      <c r="I15" s="453"/>
      <c r="J15" s="368"/>
      <c r="K15" s="392">
        <v>66</v>
      </c>
      <c r="L15" s="363">
        <v>105</v>
      </c>
      <c r="M15" s="363"/>
      <c r="N15" s="363"/>
      <c r="O15" s="393">
        <v>65</v>
      </c>
      <c r="P15" s="359">
        <v>158</v>
      </c>
      <c r="Q15" s="359"/>
      <c r="R15" s="359">
        <v>141</v>
      </c>
      <c r="S15" s="359"/>
    </row>
    <row r="16" spans="1:19">
      <c r="A16" s="392"/>
      <c r="B16" s="409"/>
      <c r="C16" s="392" t="s">
        <v>202</v>
      </c>
      <c r="D16" s="404"/>
      <c r="E16" s="451">
        <f>SUM(E13:E15)</f>
        <v>503</v>
      </c>
      <c r="F16" s="451">
        <f>E16*12</f>
        <v>6036</v>
      </c>
      <c r="G16" s="452"/>
      <c r="H16" s="451">
        <f>SUM(H13:H15)</f>
        <v>504</v>
      </c>
      <c r="I16" s="451">
        <f>H16*12</f>
        <v>6048</v>
      </c>
      <c r="J16" s="394"/>
      <c r="K16" s="392"/>
      <c r="L16" s="395">
        <f>SUM(L13:L15)</f>
        <v>439</v>
      </c>
      <c r="M16" s="395">
        <f>L16*12</f>
        <v>5268</v>
      </c>
      <c r="N16" s="395"/>
      <c r="O16" s="393"/>
      <c r="P16" s="396">
        <f>SUM(P13:P15)</f>
        <v>486</v>
      </c>
      <c r="Q16" s="396">
        <f>P16*12</f>
        <v>5832</v>
      </c>
      <c r="R16" s="396">
        <f t="shared" ref="R16" si="2">SUM(R13:R15)</f>
        <v>459</v>
      </c>
      <c r="S16" s="396">
        <f t="shared" ref="S16" si="3">R16*12</f>
        <v>5508</v>
      </c>
    </row>
    <row r="17" spans="1:22" ht="24.95" customHeight="1">
      <c r="A17" s="392">
        <v>40</v>
      </c>
      <c r="B17" s="409"/>
      <c r="C17" s="392" t="str">
        <f>Erfassung!C38</f>
        <v>Maschinen, Geräte</v>
      </c>
      <c r="D17" s="404"/>
      <c r="E17" s="453">
        <v>0</v>
      </c>
      <c r="F17" s="453"/>
      <c r="G17" s="452"/>
      <c r="H17" s="453">
        <v>0</v>
      </c>
      <c r="I17" s="453"/>
      <c r="J17" s="368"/>
      <c r="K17" s="392"/>
      <c r="L17" s="363">
        <v>0</v>
      </c>
      <c r="M17" s="363"/>
      <c r="N17" s="363"/>
      <c r="O17" s="393"/>
      <c r="P17" s="359">
        <v>0</v>
      </c>
      <c r="Q17" s="359">
        <v>0</v>
      </c>
      <c r="R17" s="359">
        <v>0</v>
      </c>
      <c r="S17" s="359">
        <v>0</v>
      </c>
      <c r="T17" s="489"/>
      <c r="U17" s="489"/>
      <c r="V17" s="489"/>
    </row>
    <row r="18" spans="1:22" ht="24.95" customHeight="1">
      <c r="A18" s="392">
        <v>50</v>
      </c>
      <c r="B18" s="409"/>
      <c r="C18" s="392" t="str">
        <f>Erfassung!C39</f>
        <v>Löhne, Vergabe</v>
      </c>
      <c r="D18" s="404"/>
      <c r="E18" s="453">
        <v>0</v>
      </c>
      <c r="F18" s="453">
        <f>E18*12</f>
        <v>0</v>
      </c>
      <c r="G18" s="452"/>
      <c r="H18" s="453">
        <v>0</v>
      </c>
      <c r="I18" s="453">
        <f>H18*12</f>
        <v>0</v>
      </c>
      <c r="J18" s="368"/>
      <c r="K18" s="392"/>
      <c r="L18" s="363">
        <v>0</v>
      </c>
      <c r="M18" s="363">
        <f>L18*12</f>
        <v>0</v>
      </c>
      <c r="N18" s="363"/>
      <c r="O18" s="393"/>
      <c r="P18" s="359">
        <v>0</v>
      </c>
      <c r="Q18" s="359">
        <f>P18*12</f>
        <v>0</v>
      </c>
      <c r="R18" s="359">
        <v>0</v>
      </c>
      <c r="S18" s="359">
        <f t="shared" ref="S18" si="4">R18*12</f>
        <v>0</v>
      </c>
      <c r="T18" s="488"/>
      <c r="U18" s="488"/>
      <c r="V18" s="488"/>
    </row>
    <row r="19" spans="1:22" ht="24.95" customHeight="1">
      <c r="A19" s="392">
        <v>60</v>
      </c>
      <c r="B19" s="409"/>
      <c r="C19" s="392" t="str">
        <f>Stammdaten!C16</f>
        <v>Wohnen</v>
      </c>
      <c r="D19" s="404">
        <v>13</v>
      </c>
      <c r="E19" s="451">
        <v>1179</v>
      </c>
      <c r="F19" s="451">
        <f>E19*12</f>
        <v>14148</v>
      </c>
      <c r="G19" s="452">
        <v>13</v>
      </c>
      <c r="H19" s="451">
        <v>1157</v>
      </c>
      <c r="I19" s="451">
        <f>H19*12</f>
        <v>13884</v>
      </c>
      <c r="J19" s="394"/>
      <c r="K19" s="392">
        <v>13</v>
      </c>
      <c r="L19" s="395">
        <v>1098</v>
      </c>
      <c r="M19" s="395">
        <f>L19*12</f>
        <v>13176</v>
      </c>
      <c r="N19" s="363"/>
      <c r="O19" s="393">
        <v>13</v>
      </c>
      <c r="P19" s="396">
        <v>1270</v>
      </c>
      <c r="Q19" s="396">
        <f>P19*12</f>
        <v>15240</v>
      </c>
      <c r="R19" s="396">
        <v>1159</v>
      </c>
      <c r="S19" s="396">
        <f t="shared" ref="S19" si="5">R19*12</f>
        <v>13908</v>
      </c>
      <c r="T19" s="488"/>
      <c r="U19" s="488"/>
      <c r="V19" s="488"/>
    </row>
    <row r="20" spans="1:22" ht="24.95" customHeight="1">
      <c r="A20" s="392">
        <v>70</v>
      </c>
      <c r="B20" s="409"/>
      <c r="C20" s="392" t="str">
        <f>Erfassung!C41</f>
        <v>Bekleidung</v>
      </c>
      <c r="D20" s="404">
        <v>6</v>
      </c>
      <c r="E20" s="451">
        <v>216</v>
      </c>
      <c r="F20" s="451">
        <f>E20*12</f>
        <v>2592</v>
      </c>
      <c r="G20" s="452">
        <v>6</v>
      </c>
      <c r="H20" s="451">
        <v>196</v>
      </c>
      <c r="I20" s="451">
        <f>H20*12</f>
        <v>2352</v>
      </c>
      <c r="J20" s="394"/>
      <c r="K20" s="392">
        <v>6</v>
      </c>
      <c r="L20" s="395">
        <v>196</v>
      </c>
      <c r="M20" s="395">
        <f>L20*12</f>
        <v>2352</v>
      </c>
      <c r="N20" s="395"/>
      <c r="O20" s="393">
        <v>6</v>
      </c>
      <c r="P20" s="396">
        <v>226</v>
      </c>
      <c r="Q20" s="396">
        <f>P20*12</f>
        <v>2712</v>
      </c>
      <c r="R20" s="396">
        <v>232</v>
      </c>
      <c r="S20" s="396">
        <f t="shared" ref="S20" si="6">R20*12</f>
        <v>2784</v>
      </c>
    </row>
    <row r="21" spans="1:22" ht="24.95" customHeight="1">
      <c r="A21" s="392">
        <v>80</v>
      </c>
      <c r="B21" s="409" t="s">
        <v>212</v>
      </c>
      <c r="C21" s="392" t="str">
        <f>Erfassung!C42</f>
        <v>Freizeit, Bildung, Geschenke</v>
      </c>
      <c r="D21" s="404">
        <v>42</v>
      </c>
      <c r="E21" s="453">
        <v>376</v>
      </c>
      <c r="F21" s="453"/>
      <c r="G21" s="452">
        <v>42</v>
      </c>
      <c r="H21" s="453">
        <v>413</v>
      </c>
      <c r="I21" s="453"/>
      <c r="J21" s="368"/>
      <c r="K21" s="392">
        <v>42</v>
      </c>
      <c r="L21" s="363">
        <v>379</v>
      </c>
      <c r="M21" s="363"/>
      <c r="N21" s="363"/>
      <c r="O21" s="393">
        <v>43</v>
      </c>
      <c r="P21" s="359">
        <v>458</v>
      </c>
      <c r="Q21" s="359"/>
      <c r="R21" s="359">
        <v>406</v>
      </c>
      <c r="S21" s="359"/>
    </row>
    <row r="22" spans="1:22" ht="24.95" customHeight="1">
      <c r="A22" s="392"/>
      <c r="B22" s="409"/>
      <c r="C22" s="392" t="s">
        <v>190</v>
      </c>
      <c r="D22" s="404">
        <v>60</v>
      </c>
      <c r="E22" s="453">
        <v>79</v>
      </c>
      <c r="F22" s="453"/>
      <c r="G22" s="452">
        <v>60</v>
      </c>
      <c r="H22" s="453">
        <v>46</v>
      </c>
      <c r="I22" s="453"/>
      <c r="J22" s="368"/>
      <c r="K22" s="392">
        <v>60</v>
      </c>
      <c r="L22" s="363">
        <v>46</v>
      </c>
      <c r="M22" s="363"/>
      <c r="N22" s="363"/>
      <c r="O22" s="393">
        <v>59</v>
      </c>
      <c r="P22" s="359">
        <v>111</v>
      </c>
      <c r="Q22" s="359"/>
      <c r="R22" s="359">
        <v>65</v>
      </c>
      <c r="S22" s="359"/>
    </row>
    <row r="23" spans="1:22" ht="24.95" customHeight="1">
      <c r="A23" s="392"/>
      <c r="B23" s="409" t="s">
        <v>213</v>
      </c>
      <c r="C23" s="392" t="s">
        <v>191</v>
      </c>
      <c r="D23" s="404">
        <v>65</v>
      </c>
      <c r="E23" s="453">
        <v>46</v>
      </c>
      <c r="F23" s="453"/>
      <c r="G23" s="452">
        <v>65</v>
      </c>
      <c r="H23" s="453">
        <v>45</v>
      </c>
      <c r="I23" s="453"/>
      <c r="J23" s="368"/>
      <c r="K23" s="392">
        <v>65</v>
      </c>
      <c r="L23" s="363">
        <v>70</v>
      </c>
      <c r="M23" s="363"/>
      <c r="N23" s="363"/>
      <c r="O23" s="393">
        <v>64</v>
      </c>
      <c r="P23" s="359">
        <v>83</v>
      </c>
      <c r="Q23" s="359"/>
      <c r="R23" s="359">
        <v>47</v>
      </c>
      <c r="S23" s="359"/>
    </row>
    <row r="24" spans="1:22" ht="24.95" customHeight="1">
      <c r="A24" s="392"/>
      <c r="B24" s="409"/>
      <c r="C24" s="392" t="s">
        <v>200</v>
      </c>
      <c r="D24" s="404"/>
      <c r="E24" s="451">
        <f>SUM(E21:E23)</f>
        <v>501</v>
      </c>
      <c r="F24" s="451">
        <f>E24*12</f>
        <v>6012</v>
      </c>
      <c r="G24" s="452"/>
      <c r="H24" s="451">
        <f>SUM(H21:H23)</f>
        <v>504</v>
      </c>
      <c r="I24" s="451">
        <f>H24*12</f>
        <v>6048</v>
      </c>
      <c r="J24" s="394"/>
      <c r="K24" s="392"/>
      <c r="L24" s="395">
        <f>SUM(L21:L23)</f>
        <v>495</v>
      </c>
      <c r="M24" s="395">
        <f>L24*12</f>
        <v>5940</v>
      </c>
      <c r="N24" s="395"/>
      <c r="O24" s="393"/>
      <c r="P24" s="396">
        <f>SUM(P21:P23)</f>
        <v>652</v>
      </c>
      <c r="Q24" s="396">
        <f>P24*12</f>
        <v>7824</v>
      </c>
      <c r="R24" s="396">
        <f t="shared" ref="R24" si="7">SUM(R21:R23)</f>
        <v>518</v>
      </c>
      <c r="S24" s="396">
        <f t="shared" ref="S24" si="8">R24*12</f>
        <v>6216</v>
      </c>
    </row>
    <row r="25" spans="1:22" ht="24.95" customHeight="1">
      <c r="A25" s="392">
        <v>90</v>
      </c>
      <c r="B25" s="409"/>
      <c r="C25" s="392" t="str">
        <f>Erfassung!C43</f>
        <v>Verkehr</v>
      </c>
      <c r="D25" s="404">
        <v>31</v>
      </c>
      <c r="E25" s="453">
        <v>570</v>
      </c>
      <c r="F25" s="453"/>
      <c r="G25" s="452">
        <v>31</v>
      </c>
      <c r="H25" s="453">
        <v>724</v>
      </c>
      <c r="I25" s="453"/>
      <c r="J25" s="368"/>
      <c r="K25" s="392">
        <v>31</v>
      </c>
      <c r="L25" s="363">
        <v>607</v>
      </c>
      <c r="M25" s="363"/>
      <c r="N25" s="363"/>
      <c r="O25" s="393">
        <v>31</v>
      </c>
      <c r="P25" s="359">
        <v>762</v>
      </c>
      <c r="Q25" s="359"/>
      <c r="R25" s="359">
        <v>626</v>
      </c>
      <c r="S25" s="359"/>
    </row>
    <row r="26" spans="1:22" ht="24.95" customHeight="1">
      <c r="A26" s="410"/>
      <c r="B26" s="411"/>
      <c r="C26" s="392" t="s">
        <v>192</v>
      </c>
      <c r="D26" s="404">
        <v>39</v>
      </c>
      <c r="E26" s="453">
        <v>90</v>
      </c>
      <c r="F26" s="453"/>
      <c r="G26" s="452">
        <v>39</v>
      </c>
      <c r="H26" s="453">
        <v>75</v>
      </c>
      <c r="I26" s="453"/>
      <c r="J26" s="368"/>
      <c r="K26" s="392">
        <v>39</v>
      </c>
      <c r="L26" s="363">
        <v>73</v>
      </c>
      <c r="M26" s="363"/>
      <c r="N26" s="363"/>
      <c r="O26" s="393">
        <v>40</v>
      </c>
      <c r="P26" s="359">
        <v>97</v>
      </c>
      <c r="Q26" s="359"/>
      <c r="R26" s="359">
        <v>91</v>
      </c>
      <c r="S26" s="359"/>
    </row>
    <row r="27" spans="1:22" ht="24.95" customHeight="1">
      <c r="A27" s="410"/>
      <c r="B27" s="411"/>
      <c r="C27" s="392" t="s">
        <v>201</v>
      </c>
      <c r="D27" s="404"/>
      <c r="E27" s="451">
        <f>SUM(E25:E26)</f>
        <v>660</v>
      </c>
      <c r="F27" s="451">
        <f>E27*12</f>
        <v>7920</v>
      </c>
      <c r="G27" s="452"/>
      <c r="H27" s="451">
        <f>SUM(H25:H26)</f>
        <v>799</v>
      </c>
      <c r="I27" s="451">
        <f>H27*12</f>
        <v>9588</v>
      </c>
      <c r="J27" s="394"/>
      <c r="K27" s="392"/>
      <c r="L27" s="395">
        <f>SUM(L25:L26)</f>
        <v>680</v>
      </c>
      <c r="M27" s="395">
        <f>L27*12</f>
        <v>8160</v>
      </c>
      <c r="N27" s="395"/>
      <c r="O27" s="393"/>
      <c r="P27" s="396">
        <f>SUM(P25:P26)</f>
        <v>859</v>
      </c>
      <c r="Q27" s="396">
        <f>P27*12</f>
        <v>10308</v>
      </c>
      <c r="R27" s="396">
        <f t="shared" ref="R27" si="9">SUM(R25:R26)</f>
        <v>717</v>
      </c>
      <c r="S27" s="396">
        <f t="shared" ref="S27" si="10">R27*12</f>
        <v>8604</v>
      </c>
    </row>
    <row r="28" spans="1:22" ht="40.5">
      <c r="A28" s="410" t="s">
        <v>215</v>
      </c>
      <c r="B28" s="406"/>
      <c r="C28" s="358" t="s">
        <v>178</v>
      </c>
      <c r="D28" s="407"/>
      <c r="E28" s="454">
        <f>SUM(E12,E16,E19,E20,E24,E27,)</f>
        <v>3790</v>
      </c>
      <c r="F28" s="454">
        <f>SUM(F9:F27)</f>
        <v>45480</v>
      </c>
      <c r="G28" s="455"/>
      <c r="H28" s="454">
        <f>SUM(H12,H16,H19,H20,H24,H27,)</f>
        <v>3859</v>
      </c>
      <c r="I28" s="454">
        <f>SUM(I9:I27)</f>
        <v>46308</v>
      </c>
      <c r="J28" s="352"/>
      <c r="K28" s="358"/>
      <c r="L28" s="328">
        <f>SUM(L12,L16,L19,L20,L24,L27,)</f>
        <v>3595</v>
      </c>
      <c r="M28" s="328">
        <f>SUM(M9:M27)</f>
        <v>43140</v>
      </c>
      <c r="N28" s="328"/>
      <c r="O28" s="347"/>
      <c r="P28" s="332">
        <f>SUM(P12,P16,P19,P20,P24,P27,)</f>
        <v>4283</v>
      </c>
      <c r="Q28" s="332">
        <f>SUM(Q12:Q27)</f>
        <v>51396</v>
      </c>
      <c r="R28" s="332">
        <f t="shared" ref="R28" si="11">SUM(R12,R16,R19,R20,R24,R27,)</f>
        <v>3801</v>
      </c>
      <c r="S28" s="332">
        <f t="shared" ref="S28" si="12">SUM(S12:S27)</f>
        <v>45612</v>
      </c>
    </row>
    <row r="29" spans="1:22" ht="40.5">
      <c r="A29" s="410">
        <v>100</v>
      </c>
      <c r="B29" s="411" t="s">
        <v>214</v>
      </c>
      <c r="C29" s="392" t="str">
        <f>Erfassung!C44</f>
        <v>Priv. Pflichtversicherungen</v>
      </c>
      <c r="D29" s="404"/>
      <c r="E29" s="453">
        <v>973</v>
      </c>
      <c r="F29" s="453">
        <f>E29*12</f>
        <v>11676</v>
      </c>
      <c r="G29" s="452"/>
      <c r="H29" s="453">
        <v>890</v>
      </c>
      <c r="I29" s="453">
        <f>H29*12</f>
        <v>10680</v>
      </c>
      <c r="J29" s="368"/>
      <c r="K29" s="392"/>
      <c r="L29" s="363">
        <v>926</v>
      </c>
      <c r="M29" s="363"/>
      <c r="N29" s="363"/>
      <c r="O29" s="393"/>
      <c r="P29" s="359">
        <v>1157</v>
      </c>
      <c r="Q29" s="359">
        <f>P29*12</f>
        <v>13884</v>
      </c>
      <c r="R29" s="359">
        <v>0</v>
      </c>
      <c r="S29" s="359"/>
    </row>
    <row r="30" spans="1:22" ht="42.2" customHeight="1">
      <c r="A30" s="412">
        <v>110</v>
      </c>
      <c r="B30" s="413" t="s">
        <v>207</v>
      </c>
      <c r="C30" s="392" t="str">
        <f>Erfassung!C45</f>
        <v>Freiw. Priv. Versicherungen</v>
      </c>
      <c r="D30" s="405" t="s">
        <v>209</v>
      </c>
      <c r="E30" s="453">
        <v>182</v>
      </c>
      <c r="F30" s="453">
        <f>E30*12</f>
        <v>2184</v>
      </c>
      <c r="G30" s="452" t="s">
        <v>196</v>
      </c>
      <c r="H30" s="453">
        <v>218</v>
      </c>
      <c r="I30" s="453">
        <f>H30*12</f>
        <v>2616</v>
      </c>
      <c r="J30" s="368"/>
      <c r="K30" s="392" t="s">
        <v>193</v>
      </c>
      <c r="L30" s="363">
        <v>157</v>
      </c>
      <c r="M30" s="363"/>
      <c r="N30" s="363"/>
      <c r="O30" s="393" t="s">
        <v>193</v>
      </c>
      <c r="P30" s="359">
        <v>118</v>
      </c>
      <c r="Q30" s="359">
        <f>P30*12</f>
        <v>1416</v>
      </c>
      <c r="R30" s="359">
        <v>0</v>
      </c>
      <c r="S30" s="359"/>
    </row>
    <row r="31" spans="1:22" ht="42" customHeight="1">
      <c r="A31" s="414" t="s">
        <v>171</v>
      </c>
      <c r="B31" s="415"/>
      <c r="C31" s="392" t="s">
        <v>171</v>
      </c>
      <c r="D31" s="404">
        <v>34</v>
      </c>
      <c r="E31" s="451">
        <f>SUM(E29:E30)</f>
        <v>1155</v>
      </c>
      <c r="F31" s="451">
        <f>E31*12</f>
        <v>13860</v>
      </c>
      <c r="G31" s="452">
        <v>34</v>
      </c>
      <c r="H31" s="451">
        <f>SUM(H29:H30)</f>
        <v>1108</v>
      </c>
      <c r="I31" s="451">
        <f>H31*12</f>
        <v>13296</v>
      </c>
      <c r="J31" s="394"/>
      <c r="K31" s="392">
        <v>34</v>
      </c>
      <c r="L31" s="395">
        <f>SUM(L29:L30)</f>
        <v>1083</v>
      </c>
      <c r="M31" s="395">
        <f>L31*12</f>
        <v>12996</v>
      </c>
      <c r="N31" s="395"/>
      <c r="O31" s="393">
        <v>33</v>
      </c>
      <c r="P31" s="396">
        <f>SUM(P29:P30)</f>
        <v>1275</v>
      </c>
      <c r="Q31" s="396">
        <f>P31*12</f>
        <v>15300</v>
      </c>
      <c r="R31" s="396">
        <v>1024</v>
      </c>
      <c r="S31" s="396">
        <f t="shared" ref="S31" si="13">R31*12</f>
        <v>12288</v>
      </c>
    </row>
    <row r="32" spans="1:22" ht="24.95" customHeight="1">
      <c r="A32" s="392">
        <v>120</v>
      </c>
      <c r="B32" s="409" t="s">
        <v>208</v>
      </c>
      <c r="C32" s="392" t="str">
        <f>Erfassung!C46</f>
        <v>Steuern, Abgaben</v>
      </c>
      <c r="D32" s="404">
        <v>33</v>
      </c>
      <c r="E32" s="451">
        <v>1001</v>
      </c>
      <c r="F32" s="451">
        <f>E32*12</f>
        <v>12012</v>
      </c>
      <c r="G32" s="452">
        <v>33</v>
      </c>
      <c r="H32" s="451">
        <v>1110</v>
      </c>
      <c r="I32" s="451">
        <f>H32*12</f>
        <v>13320</v>
      </c>
      <c r="J32" s="394"/>
      <c r="K32" s="392">
        <v>33</v>
      </c>
      <c r="L32" s="395">
        <v>891</v>
      </c>
      <c r="M32" s="395">
        <f>L32*12</f>
        <v>10692</v>
      </c>
      <c r="N32" s="395"/>
      <c r="O32" s="393">
        <v>32</v>
      </c>
      <c r="P32" s="396">
        <v>1252</v>
      </c>
      <c r="Q32" s="396">
        <f>P32*12</f>
        <v>15024</v>
      </c>
      <c r="R32" s="396">
        <v>940</v>
      </c>
      <c r="S32" s="396">
        <f t="shared" ref="S32" si="14">R32*12</f>
        <v>11280</v>
      </c>
    </row>
    <row r="33" spans="1:19" ht="24.95" customHeight="1">
      <c r="A33" s="392">
        <v>130</v>
      </c>
      <c r="B33" s="409"/>
      <c r="C33" s="392" t="str">
        <f>Erfassung!C47</f>
        <v>Altenteil</v>
      </c>
      <c r="D33" s="404"/>
      <c r="E33" s="453">
        <v>0</v>
      </c>
      <c r="F33" s="453"/>
      <c r="G33" s="452"/>
      <c r="H33" s="453">
        <v>0</v>
      </c>
      <c r="I33" s="453"/>
      <c r="J33" s="368"/>
      <c r="K33" s="392"/>
      <c r="L33" s="363">
        <v>0</v>
      </c>
      <c r="M33" s="363"/>
      <c r="N33" s="363"/>
      <c r="O33" s="393"/>
      <c r="P33" s="359">
        <v>0</v>
      </c>
      <c r="Q33" s="359"/>
      <c r="R33" s="359">
        <v>0</v>
      </c>
      <c r="S33" s="359"/>
    </row>
    <row r="34" spans="1:19" ht="24.95" customHeight="1">
      <c r="A34" s="392">
        <f>Erfassung!B48</f>
        <v>130</v>
      </c>
      <c r="B34" s="409"/>
      <c r="C34" s="392" t="str">
        <f>Erfassung!C48</f>
        <v>Sonstiges</v>
      </c>
      <c r="D34" s="404"/>
      <c r="E34" s="451">
        <v>0</v>
      </c>
      <c r="F34" s="451">
        <f>E34*12</f>
        <v>0</v>
      </c>
      <c r="G34" s="452"/>
      <c r="H34" s="451">
        <v>0</v>
      </c>
      <c r="I34" s="451">
        <f>H34*12</f>
        <v>0</v>
      </c>
      <c r="J34" s="394"/>
      <c r="K34" s="392"/>
      <c r="L34" s="395">
        <v>220</v>
      </c>
      <c r="M34" s="395">
        <f>L34*12</f>
        <v>2640</v>
      </c>
      <c r="N34" s="395"/>
      <c r="O34" s="393"/>
      <c r="P34" s="396">
        <v>0</v>
      </c>
      <c r="Q34" s="396">
        <f>P34*12</f>
        <v>0</v>
      </c>
      <c r="R34" s="396">
        <v>220</v>
      </c>
      <c r="S34" s="396">
        <f t="shared" ref="S34" si="15">R34*12</f>
        <v>2640</v>
      </c>
    </row>
    <row r="35" spans="1:19" ht="24.95" customHeight="1">
      <c r="A35" s="392">
        <f>Stammdaten!B25</f>
        <v>140</v>
      </c>
      <c r="B35" s="409"/>
      <c r="C35" s="392" t="str">
        <f>Stammdaten!C25</f>
        <v>Außerordentlicher Aufwand</v>
      </c>
      <c r="D35" s="404"/>
      <c r="E35" s="453">
        <v>0</v>
      </c>
      <c r="F35" s="453"/>
      <c r="G35" s="452"/>
      <c r="H35" s="453">
        <v>0</v>
      </c>
      <c r="I35" s="453"/>
      <c r="J35" s="368"/>
      <c r="K35" s="392"/>
      <c r="L35" s="363">
        <v>0</v>
      </c>
      <c r="M35" s="363"/>
      <c r="N35" s="363"/>
      <c r="O35" s="393"/>
      <c r="P35" s="359">
        <v>0</v>
      </c>
      <c r="Q35" s="359"/>
      <c r="R35" s="359">
        <v>0</v>
      </c>
      <c r="S35" s="359"/>
    </row>
    <row r="36" spans="1:19" ht="50.25" customHeight="1">
      <c r="A36" s="397">
        <f>Erfassung!B50</f>
        <v>0</v>
      </c>
      <c r="B36" s="416"/>
      <c r="C36" s="358" t="str">
        <f>Erfassung!C50</f>
        <v>Summe Haushaltsaufwand</v>
      </c>
      <c r="D36" s="407"/>
      <c r="E36" s="454">
        <f>SUM(E28,E31,E32,E34,)</f>
        <v>5946</v>
      </c>
      <c r="F36" s="454">
        <f>SUM(F31,F28,F32)</f>
        <v>71352</v>
      </c>
      <c r="G36" s="455"/>
      <c r="H36" s="454">
        <f>SUM(H28,H31,H32,H34,)</f>
        <v>6077</v>
      </c>
      <c r="I36" s="454">
        <f>SUM(I28,I31,I32,I34)</f>
        <v>72924</v>
      </c>
      <c r="J36" s="352"/>
      <c r="K36" s="358"/>
      <c r="L36" s="328">
        <f>SUM(L28,L31,L32,L34,)</f>
        <v>5789</v>
      </c>
      <c r="M36" s="328">
        <f>SUM(M28:M34)</f>
        <v>69468</v>
      </c>
      <c r="N36" s="328"/>
      <c r="O36" s="347"/>
      <c r="P36" s="332">
        <f>SUM(P12,P16,P19,P20,P24,P27,P31,P32,P34,)</f>
        <v>6810</v>
      </c>
      <c r="Q36" s="332">
        <f>SUM(Q12,Q16,Q19,Q20,Q24,Q27,Q31,Q32,)</f>
        <v>81720</v>
      </c>
      <c r="R36" s="332">
        <f t="shared" ref="R36" si="16">SUM(R12,R16,R19,R20,R24,R27,R31,R32,R34,)</f>
        <v>5985</v>
      </c>
      <c r="S36" s="332">
        <f t="shared" ref="S36" si="17">SUM(S28:S35)</f>
        <v>71820</v>
      </c>
    </row>
    <row r="37" spans="1:19">
      <c r="A37" s="392">
        <f>Stammdaten!B27</f>
        <v>150</v>
      </c>
      <c r="B37" s="409"/>
      <c r="C37" s="392" t="str">
        <f>Stammdaten!C27</f>
        <v>Projekte/Vermögensbildung</v>
      </c>
      <c r="D37" s="404"/>
      <c r="E37" s="453">
        <v>0</v>
      </c>
      <c r="F37" s="453"/>
      <c r="G37" s="452"/>
      <c r="H37" s="453">
        <v>0</v>
      </c>
      <c r="I37" s="453"/>
      <c r="J37" s="368"/>
      <c r="K37" s="392"/>
      <c r="L37" s="363">
        <v>0</v>
      </c>
      <c r="M37" s="363"/>
      <c r="N37" s="363"/>
      <c r="O37" s="393"/>
      <c r="P37" s="359">
        <v>0</v>
      </c>
      <c r="Q37" s="359"/>
      <c r="R37" s="359">
        <v>0</v>
      </c>
      <c r="S37" s="359"/>
    </row>
    <row r="38" spans="1:19">
      <c r="A38" s="408" t="s">
        <v>142</v>
      </c>
      <c r="B38" s="344"/>
      <c r="C38" s="408" t="s">
        <v>142</v>
      </c>
      <c r="D38" s="398"/>
      <c r="E38" s="453">
        <v>4</v>
      </c>
      <c r="F38" s="453">
        <v>4</v>
      </c>
      <c r="G38" s="453"/>
      <c r="H38" s="453">
        <v>4</v>
      </c>
      <c r="I38" s="453">
        <v>4</v>
      </c>
      <c r="J38" s="351"/>
      <c r="K38" s="344"/>
      <c r="L38" s="363">
        <v>4</v>
      </c>
      <c r="M38" s="363">
        <v>4</v>
      </c>
      <c r="N38" s="344"/>
      <c r="O38" s="346"/>
      <c r="P38" s="359">
        <v>4</v>
      </c>
      <c r="Q38" s="346">
        <v>4</v>
      </c>
      <c r="R38" s="346">
        <v>4</v>
      </c>
      <c r="S38" s="346">
        <v>4</v>
      </c>
    </row>
    <row r="39" spans="1:19">
      <c r="A39" s="285"/>
      <c r="B39" s="285"/>
      <c r="C39" s="386"/>
      <c r="D39" s="353"/>
      <c r="E39" s="456"/>
      <c r="F39" s="456"/>
      <c r="G39" s="457"/>
      <c r="H39" s="456"/>
      <c r="I39" s="456"/>
      <c r="J39" s="354"/>
      <c r="K39" s="285"/>
      <c r="L39" s="364"/>
      <c r="M39" s="364"/>
      <c r="N39" s="329"/>
      <c r="O39" s="333"/>
      <c r="P39" s="360"/>
      <c r="Q39" s="334"/>
      <c r="R39" s="334"/>
      <c r="S39" s="334"/>
    </row>
    <row r="40" spans="1:19">
      <c r="A40" s="335"/>
      <c r="B40" s="286"/>
      <c r="C40" s="387"/>
      <c r="D40" s="355"/>
      <c r="E40" s="369"/>
      <c r="F40" s="369"/>
      <c r="G40" s="369"/>
      <c r="H40" s="375"/>
      <c r="I40" s="364"/>
      <c r="J40" s="329"/>
      <c r="K40" s="329"/>
      <c r="L40" s="287"/>
      <c r="M40" s="364"/>
      <c r="N40" s="329"/>
      <c r="O40" s="329"/>
    </row>
    <row r="41" spans="1:19">
      <c r="A41" s="2"/>
      <c r="B41" s="25"/>
      <c r="C41" s="388"/>
      <c r="D41" s="356"/>
      <c r="H41" s="26"/>
      <c r="L41" s="12"/>
    </row>
    <row r="42" spans="1:19">
      <c r="A42" s="2"/>
      <c r="B42" s="25"/>
      <c r="C42" s="388"/>
      <c r="D42" s="356"/>
      <c r="H42" s="26"/>
      <c r="L42" s="12"/>
    </row>
    <row r="43" spans="1:19">
      <c r="A43" s="2"/>
      <c r="B43" s="25"/>
      <c r="C43" s="388"/>
      <c r="D43" s="356"/>
      <c r="H43" s="26"/>
      <c r="L43" s="12"/>
    </row>
  </sheetData>
  <mergeCells count="10">
    <mergeCell ref="T19:V19"/>
    <mergeCell ref="C2:O2"/>
    <mergeCell ref="C4:O4"/>
    <mergeCell ref="T17:V17"/>
    <mergeCell ref="T18:V18"/>
    <mergeCell ref="R7:S7"/>
    <mergeCell ref="E7:F7"/>
    <mergeCell ref="G7:I7"/>
    <mergeCell ref="K7:M7"/>
    <mergeCell ref="O7:Q7"/>
  </mergeCells>
  <printOptions horizontalCentered="1"/>
  <pageMargins left="0.39370078740157483" right="0.19685039370078741" top="0.39370078740157483" bottom="0.43307086614173229" header="0.51181102362204722" footer="0.31496062992125984"/>
  <pageSetup paperSize="9" scale="66" fitToHeight="0" orientation="landscape" r:id="rId1"/>
  <headerFooter alignWithMargins="0">
    <oddFooter>&amp;L&amp;"Arial,Standard"LEL&amp;YSchwäbisch Gmünd&amp;R&amp;"Arial,Standard"Stand 04/2020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7</vt:i4>
      </vt:variant>
    </vt:vector>
  </HeadingPairs>
  <TitlesOfParts>
    <vt:vector size="17" baseType="lpstr">
      <vt:lpstr>Erfassung</vt:lpstr>
      <vt:lpstr>Stammdaten</vt:lpstr>
      <vt:lpstr>HHAufwand</vt:lpstr>
      <vt:lpstr>HHEinkommen</vt:lpstr>
      <vt:lpstr>Einkommensrechnung</vt:lpstr>
      <vt:lpstr>Auswtab_Erfassung</vt:lpstr>
      <vt:lpstr>Übersicht</vt:lpstr>
      <vt:lpstr>Horizontalvergleich HHAufwand</vt:lpstr>
      <vt:lpstr>LWR17_EVS18_ HHAufwa (2</vt:lpstr>
      <vt:lpstr>Tabelle1</vt:lpstr>
      <vt:lpstr>Einkommensrechnung!Druckbereich</vt:lpstr>
      <vt:lpstr>Erfassung!Druckbereich</vt:lpstr>
      <vt:lpstr>HHAufwand!Druckbereich</vt:lpstr>
      <vt:lpstr>HHEinkommen!Druckbereich</vt:lpstr>
      <vt:lpstr>'Horizontalvergleich HHAufwand'!Druckbereich</vt:lpstr>
      <vt:lpstr>'LWR17_EVS18_ HHAufwa (2'!Druckbereich</vt:lpstr>
      <vt:lpstr>Übersicht!Druckbereich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Auswertung von Haushaltsbuchführungen</dc:title>
  <dc:subject>Darstellung der Ergebnisse in Diagrammen</dc:subject>
  <dc:creator>LEL II-Enderle</dc:creator>
  <cp:keywords>Haushaltsbuchführung, Kurzbuchführung, Einkommensverwendung, Haushaltsaufwand, Eigenkapitalveränderung, Budget</cp:keywords>
  <dc:description>Auswertung der Kurzbuchführung/ Einnahmen-Ausgaben-Rechnung mit Budget 2002</dc:description>
  <cp:lastModifiedBy>Schroeder, Gudrun (LEL-SG)</cp:lastModifiedBy>
  <cp:lastPrinted>2020-04-24T10:51:12Z</cp:lastPrinted>
  <dcterms:created xsi:type="dcterms:W3CDTF">1998-04-24T09:34:30Z</dcterms:created>
  <dcterms:modified xsi:type="dcterms:W3CDTF">2020-06-25T10:00:36Z</dcterms:modified>
</cp:coreProperties>
</file>